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кументы ЛИЛИЯ\Схемы\схема водоотведения  и водоснабжения на 2022-2025\"/>
    </mc:Choice>
  </mc:AlternateContent>
  <bookViews>
    <workbookView xWindow="0" yWindow="0" windowWidth="16380" windowHeight="8196" tabRatio="500" activeTab="1"/>
  </bookViews>
  <sheets>
    <sheet name="Показатели качества г Азнакаево" sheetId="1" r:id="rId1"/>
    <sheet name="2.Перечень мероп" sheetId="2" r:id="rId2"/>
  </sheets>
  <externalReferences>
    <externalReference r:id="rId3"/>
  </externalReferences>
  <definedNames>
    <definedName name="activity">[1]Титульный!$D$28</definedName>
    <definedName name="contact_data_required">[1]Титульный!$D$47:$D$48,[1]Титульный!$D$51,[1]Титульный!$D$60:$D$62</definedName>
    <definedName name="data_prog_list">[1]TEHSHEET!$AA$2:$AA$3</definedName>
    <definedName name="end_15" localSheetId="1">#REF!</definedName>
    <definedName name="end_15" localSheetId="0">#REF!</definedName>
    <definedName name="end_15">#REF!</definedName>
    <definedName name="invest_do13_2" localSheetId="1">#REF!</definedName>
    <definedName name="invest_do13_2" localSheetId="0">#REF!</definedName>
    <definedName name="invest_do13_2">#REF!</definedName>
    <definedName name="invest_posle13_1" localSheetId="0">#REF!</definedName>
    <definedName name="invest_posle13_1">#REF!</definedName>
    <definedName name="isp_dol">[1]Титульный!$D$61</definedName>
    <definedName name="isp_FIO">[1]Титульный!$D$60</definedName>
    <definedName name="isp_mail">[1]Титульный!$D$63</definedName>
    <definedName name="isp_tel">[1]Титульный!$D$62</definedName>
    <definedName name="kind_of_activity_11_18">[1]TEHSHEET!$T$12:$T$14</definedName>
    <definedName name="kind_of_activity_4">[1]TEHSHEET!$T$7:$T$9</definedName>
    <definedName name="kind_of_products">[1]TEHSHEET!$U$2:$U$3</definedName>
    <definedName name="kind_of_service">[1]TEHSHEET!$V$2:$V$5</definedName>
    <definedName name="list_number">[1]TEHSHEET!$R$2:$R$4</definedName>
    <definedName name="logic">[1]TEHSHEET!$C$2:$C$3</definedName>
    <definedName name="metod_list">[1]TEHSHEET!$AC$2:$AC$5</definedName>
    <definedName name="mo">[1]Титульный!$D$42</definedName>
    <definedName name="MO_LIST_5">[1]REESTR_MO!$B$76:$B$102</definedName>
    <definedName name="MR_LIST">[1]REESTR_MO!$D$2:$D$46</definedName>
    <definedName name="oktmo">[1]Титульный!$D$44</definedName>
    <definedName name="Period1">[1]TEHSHEET!$AE$2:$AE$6</definedName>
    <definedName name="prdDop">[1]Титульный!$D$16</definedName>
    <definedName name="predost_dan_list">[1]TEHSHEET!$AG$2:$AG$6</definedName>
    <definedName name="Print_Area_0" localSheetId="1">'2.Перечень мероп'!$A$2:$R$6</definedName>
    <definedName name="product">[1]Титульный!$D$32</definedName>
    <definedName name="ruk_dol">[1]Титульный!$D$52</definedName>
    <definedName name="ruk_FIO">[1]Титульный!$D$51</definedName>
    <definedName name="ws_03_Add_MO_CURRENT">'[1]2 Баланс'!$I$39,'[1]2 Баланс'!$I$43</definedName>
    <definedName name="ws_03_Add_MO_FUTURE_1">'[1]2 Баланс'!$I$47,'[1]2 Баланс'!$I$51</definedName>
    <definedName name="ws_03_Add_MO_LAST">'[1]2 Баланс'!$I$31,'[1]2 Баланс'!$I$35</definedName>
    <definedName name="ws_06_Add_MO_CURRENT">'[1]2 Баланс'!$I$43,'[1]2 Баланс'!$I$39</definedName>
    <definedName name="ws_06_Add_MO_LAST">'[1]2 Баланс'!$I$31,'[1]2 Баланс'!$I$35</definedName>
    <definedName name="_xlnm.Print_Titles" localSheetId="1">'2.Перечень мероп'!$3:$6</definedName>
    <definedName name="л111111" localSheetId="1">#REF!</definedName>
    <definedName name="л111111" localSheetId="0">#REF!</definedName>
    <definedName name="л111111">#REF!</definedName>
    <definedName name="_xlnm.Print_Area" localSheetId="1">'2.Перечень мероп'!$A$1:$R$25</definedName>
    <definedName name="_xlnm.Print_Area" localSheetId="0">'Показатели качества г Азнакаево'!$A$1:$H$37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4" i="2" l="1"/>
  <c r="N24" i="2"/>
  <c r="P23" i="2"/>
  <c r="P24" i="2" s="1"/>
  <c r="M23" i="2"/>
  <c r="L23" i="2" s="1"/>
  <c r="R23" i="2" s="1"/>
  <c r="O22" i="2"/>
  <c r="O24" i="2" s="1"/>
  <c r="M22" i="2"/>
  <c r="M21" i="2"/>
  <c r="L21" i="2" s="1"/>
  <c r="R19" i="2"/>
  <c r="M19" i="2"/>
  <c r="L19" i="2"/>
  <c r="N16" i="2"/>
  <c r="N25" i="2" s="1"/>
  <c r="Q15" i="2"/>
  <c r="P15" i="2"/>
  <c r="P16" i="2" s="1"/>
  <c r="P25" i="2" s="1"/>
  <c r="Q13" i="2"/>
  <c r="Q16" i="2" s="1"/>
  <c r="Q25" i="2" s="1"/>
  <c r="O13" i="2"/>
  <c r="O16" i="2" s="1"/>
  <c r="M11" i="2"/>
  <c r="R11" i="2" s="1"/>
  <c r="M9" i="2"/>
  <c r="L9" i="2" s="1"/>
  <c r="G6" i="2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F6" i="2"/>
  <c r="B6" i="2"/>
  <c r="H36" i="1"/>
  <c r="G36" i="1"/>
  <c r="F36" i="1"/>
  <c r="E36" i="1"/>
  <c r="D36" i="1"/>
  <c r="H21" i="1"/>
  <c r="G21" i="1"/>
  <c r="F21" i="1"/>
  <c r="E21" i="1"/>
  <c r="D21" i="1"/>
  <c r="H18" i="1"/>
  <c r="H20" i="1" s="1"/>
  <c r="G18" i="1"/>
  <c r="G20" i="1" s="1"/>
  <c r="H14" i="1"/>
  <c r="D11" i="1"/>
  <c r="R9" i="2" l="1"/>
  <c r="M15" i="2"/>
  <c r="L15" i="2" s="1"/>
  <c r="R15" i="2" s="1"/>
  <c r="M24" i="2"/>
  <c r="O25" i="2"/>
  <c r="L11" i="2"/>
  <c r="M13" i="2"/>
  <c r="L22" i="2"/>
  <c r="R22" i="2" s="1"/>
  <c r="L24" i="2" l="1"/>
  <c r="R13" i="2"/>
  <c r="L13" i="2"/>
  <c r="L16" i="2" s="1"/>
  <c r="L25" i="2" s="1"/>
  <c r="M16" i="2"/>
  <c r="M25" i="2" s="1"/>
</calcChain>
</file>

<file path=xl/sharedStrings.xml><?xml version="1.0" encoding="utf-8"?>
<sst xmlns="http://schemas.openxmlformats.org/spreadsheetml/2006/main" count="182" uniqueCount="112">
  <si>
    <t>Показатели надежности, качества, энергетической эффективности АО "Азнакаевское предприятие тепловых сетей" в сфере водоснабжения и водоотведения г. Азнакаево на 2025-2027 годы</t>
  </si>
  <si>
    <t>№ п/п</t>
  </si>
  <si>
    <t>Наименование показателя</t>
  </si>
  <si>
    <t>Ед. изм.</t>
  </si>
  <si>
    <t>Базовый период 2023 факт</t>
  </si>
  <si>
    <t>I. В сфере водоснабжения</t>
  </si>
  <si>
    <t>1. Показатели качества питьевой воды</t>
  </si>
  <si>
    <t>1.1.</t>
  </si>
  <si>
    <t>Доля проб питьевой воды, подаваемой с источников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</si>
  <si>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%</t>
  </si>
  <si>
    <t>1.2.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</si>
  <si>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</si>
  <si>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 xml:space="preserve">2.  Показатели надежности и бесперебойности водоснабжения </t>
  </si>
  <si>
    <t>2.1.</t>
  </si>
  <si>
    <t xml:space="preserve">Удельное количество аварий в расчете на протяженность водопроводной сети (канализации) в год, для холодного водоснабжения (водоотведения) </t>
  </si>
  <si>
    <t>ед./км</t>
  </si>
  <si>
    <t>3. Показатели эффективности использования ресурсов, в том числе уровень потерь воды</t>
  </si>
  <si>
    <t>3.1.</t>
  </si>
  <si>
    <t>Доля потерь питьевой воды в централизованных системах водоснабжения при транспортировке в общем объеме воды, поданной в водопроводную сеть</t>
  </si>
  <si>
    <t>3.2.</t>
  </si>
  <si>
    <t>Удельный расход электрической энергии</t>
  </si>
  <si>
    <t>кВт.ч/м3</t>
  </si>
  <si>
    <t>4. Прочие показатели технико-экономического состояния систем водоснабжения</t>
  </si>
  <si>
    <t>4.1.</t>
  </si>
  <si>
    <t>Износ трубопроводов и других недоступных для осмотра сооружений</t>
  </si>
  <si>
    <t>4.2.</t>
  </si>
  <si>
    <t>Износ оборудования объектов централизованных систем холодного водоснабжения, в том числе:</t>
  </si>
  <si>
    <t>4.2.1.</t>
  </si>
  <si>
    <t>оборудование водозаборов</t>
  </si>
  <si>
    <t>4.2.2.</t>
  </si>
  <si>
    <t>оборудование системы очистки воды</t>
  </si>
  <si>
    <t xml:space="preserve"> -</t>
  </si>
  <si>
    <t>-</t>
  </si>
  <si>
    <t>4.2.3.</t>
  </si>
  <si>
    <t>оборудование системы транспортировки воды</t>
  </si>
  <si>
    <t>4.3.</t>
  </si>
  <si>
    <t>Техническое состояние водопроводных сетей</t>
  </si>
  <si>
    <t>4.4.</t>
  </si>
  <si>
    <t>Доля использования осветительных устройств с использованием светодиодов в общем объеме используемых осветительных устройств</t>
  </si>
  <si>
    <t>II. В сфере водоотведения</t>
  </si>
  <si>
    <t>1. Показатели качества сточных вод</t>
  </si>
  <si>
    <t>1.1</t>
  </si>
  <si>
    <t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</t>
  </si>
  <si>
    <t>2.  Показатели надежности и бесперебойности водоотведения</t>
  </si>
  <si>
    <t>Аварийность систем коммунальной инфраструктуры</t>
  </si>
  <si>
    <t>3. Показатели эффективности использования ресурсов</t>
  </si>
  <si>
    <t>кВт*ч/куб.м</t>
  </si>
  <si>
    <t>Удельный расход электрической энергии, потребляемой в технологическом процессе очистки сточных вод, на единицу объема очищаемых сточных вод</t>
  </si>
  <si>
    <t>4. Прочие показатели технико-экономического состояния систем водоотведения</t>
  </si>
  <si>
    <t>Износ оборудования объектов централизованных систем водоотведения</t>
  </si>
  <si>
    <t>транспортировка сточных вод</t>
  </si>
  <si>
    <t>очистка сточных вод</t>
  </si>
  <si>
    <t>Техническое состояние канализационных сетей</t>
  </si>
  <si>
    <t>№
п/п</t>
  </si>
  <si>
    <t xml:space="preserve"> Наименование мероприятия </t>
  </si>
  <si>
    <t>Год реализации программы</t>
  </si>
  <si>
    <t xml:space="preserve">Адрес 
объекта </t>
  </si>
  <si>
    <t>Цель 
реализации</t>
  </si>
  <si>
    <t>Технические характеристики проекта</t>
  </si>
  <si>
    <t>Год начала строительства/реконструкции</t>
  </si>
  <si>
    <t>Год окончания строительства/реконструкции</t>
  </si>
  <si>
    <t>Наличие ПСД
(да/нет)</t>
  </si>
  <si>
    <t>Сметная стоимость в тек. ценах, (тыс.руб.)</t>
  </si>
  <si>
    <t>Финансирование 
(тыс.руб. без НДС)</t>
  </si>
  <si>
    <t>Экономический эффект, тыс.руб/год</t>
  </si>
  <si>
    <t>Срок окупаемости, лет</t>
  </si>
  <si>
    <t xml:space="preserve">Вводимая мощность, протяженность, производительность, единицы и т.п.
</t>
  </si>
  <si>
    <t>Значение</t>
  </si>
  <si>
    <t>в т.ч. по годам</t>
  </si>
  <si>
    <t>Всего</t>
  </si>
  <si>
    <t>Модернизация или реконструкция существующих объектов централизованных систем водоснабжения  в целях снижения уровня износа существующих объектов</t>
  </si>
  <si>
    <t>1</t>
  </si>
  <si>
    <t>Модернизация водонасосной "Урсай ключ" в части замены погружных насосов в скважинах № 6, № 8</t>
  </si>
  <si>
    <t>г.Азнакаево Азнакаевского муниципального района</t>
  </si>
  <si>
    <t>Обеспечение надежной эксплуатации и энергоэффективности систем водоснабжения</t>
  </si>
  <si>
    <t xml:space="preserve">Подача (номин.) </t>
  </si>
  <si>
    <t>м³/ч</t>
  </si>
  <si>
    <t>да</t>
  </si>
  <si>
    <t>Мощность потребляемая одним насосом в рабочей точке (расчетная мощность)</t>
  </si>
  <si>
    <t>кВт</t>
  </si>
  <si>
    <t>2</t>
  </si>
  <si>
    <t>Модернизация водонасосной «Урсай ключ» в части замены насоса на насос JETEX V 90-6 45 kW</t>
  </si>
  <si>
    <t>3</t>
  </si>
  <si>
    <t xml:space="preserve">Модернизация водонасосной «Балтачево» с установкой систем автоматизации и диспетчеризации </t>
  </si>
  <si>
    <t>снижение рисков возникновения аварийных ситуаций, повышение уровня ремонтопригодности систем</t>
  </si>
  <si>
    <t>Шкаф управления ОНИКС КЧР-2х150-ПС-В-IP54-УЗ.1</t>
  </si>
  <si>
    <t>шт.</t>
  </si>
  <si>
    <t>Датчик давления ОНИКС 2609-ДИ-20-10-G1/2</t>
  </si>
  <si>
    <t>4</t>
  </si>
  <si>
    <t xml:space="preserve">Модернизация системы холодного водоснабжения с заменой системы автоматики и насосного оборудования </t>
  </si>
  <si>
    <t>Шкаф управления ОНИКС  МКЗ-30-GPRS-II-Wi-Fi-Eth-IP54-УЗ.1</t>
  </si>
  <si>
    <t>Всего по водоснабжению</t>
  </si>
  <si>
    <t xml:space="preserve"> Модернизация или реконструкция существующих объектов централизованных систем водоотведения в целях снижения уровня износа существующих объектов</t>
  </si>
  <si>
    <t>Модернизация очистных сооружений в части замены фекального насоса</t>
  </si>
  <si>
    <t>2025</t>
  </si>
  <si>
    <t>Обеспечение надежной эксплуатации и энергоэффективности систем водоотведения</t>
  </si>
  <si>
    <t>Модернизация линии водоотведения по ул. Ленина, д. 38</t>
  </si>
  <si>
    <t>Обеспечение надежной эксплуатации сетей водоотведения</t>
  </si>
  <si>
    <t>Труба ПП гофрированная Д225 SN8, в комплекте</t>
  </si>
  <si>
    <t>м</t>
  </si>
  <si>
    <t xml:space="preserve">Модернизация очистных сооружений в части замены аэрационной системы аэротенка </t>
  </si>
  <si>
    <t>2026</t>
  </si>
  <si>
    <t>Повышение эффективности работы очистных сооружений, обеспечение нормативного сброса в условиях ужесточения требований, предъявляемых природоохранным законодательством</t>
  </si>
  <si>
    <t>Аэратор трубчатый 110*2000мм с переходником</t>
  </si>
  <si>
    <t xml:space="preserve">Модернизация очистных сооружений в части замены аэрационной системы аэротенка  </t>
  </si>
  <si>
    <t>2027</t>
  </si>
  <si>
    <t xml:space="preserve">Всего по водоотведению </t>
  </si>
  <si>
    <t xml:space="preserve">Всего по водоснабжению и  водоотведению </t>
  </si>
  <si>
    <t>Перечень мероприятий инвестиционной программы АО "Азнакаевское предприятие тепловых сетей" в сфере водоснабжения и водоотведения г. Азнакаево на 2025-2027 годы</t>
  </si>
  <si>
    <t xml:space="preserve">Утвержденный период 2024 </t>
  </si>
  <si>
    <t>Приложение № 3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</si>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</sst>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[$€-1]_-;\-* #,##0.00[$€-1]_-;_-* \-??[$€-1]_-"/>
    <numFmt numFmtId="165" formatCode="#,##0_р_.;[Red]\-#,##0_р_."/>
    <numFmt numFmtId="166" formatCode="\$#,##0_);[Red]&quot;($&quot;#,##0\)"/>
    <numFmt numFmtId="167" formatCode="#,##0.0"/>
    <numFmt numFmtId="168" formatCode="#,##0.000"/>
    <numFmt numFmtId="169" formatCode="#,##0.0000"/>
    <numFmt numFmtId="170" formatCode="_(* #,##0_);_(* \(#,##0\);_(* \-_);_(@_)"/>
    <numFmt numFmtId="171" formatCode="_(* #,##0.00_);_(* \(#,##0.00\);_(* \-??_);_(@_)"/>
    <numFmt numFmtId="172" formatCode="_-* #,##0.00_р_._-;\-* #,##0.00_р_._-;_-* \-??_р_._-;_-@_-"/>
    <numFmt numFmtId="173" formatCode="0.000"/>
    <numFmt numFmtId="174" formatCode="0.0"/>
  </numFmts>
  <fonts count="30"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Palatino"/>
      <family val="1"/>
      <charset val="1"/>
    </font>
    <font>
      <u/>
      <sz val="10"/>
      <color rgb="FF800080"/>
      <name val="Arial Cyr"/>
      <charset val="204"/>
    </font>
    <font>
      <u/>
      <sz val="10"/>
      <color rgb="FF0000FF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u/>
      <sz val="10"/>
      <color rgb="FF0000FF"/>
      <name val="Arial"/>
      <family val="2"/>
      <charset val="204"/>
    </font>
    <font>
      <u/>
      <sz val="9"/>
      <color rgb="FF0000FF"/>
      <name val="Tahoma"/>
      <family val="2"/>
      <charset val="204"/>
    </font>
    <font>
      <b/>
      <u/>
      <sz val="9"/>
      <color rgb="FF0000FF"/>
      <name val="Tahoma"/>
      <family val="2"/>
      <charset val="204"/>
    </font>
    <font>
      <b/>
      <sz val="9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9"/>
      <color rgb="FF00FF00"/>
      <name val="Tahoma"/>
      <family val="2"/>
      <charset val="204"/>
    </font>
    <font>
      <sz val="10"/>
      <color rgb="FF000000"/>
      <name val="Arial Cyr"/>
      <family val="2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1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1">
    <xf numFmtId="0" fontId="0" fillId="0" borderId="0"/>
    <xf numFmtId="0" fontId="1" fillId="0" borderId="0"/>
    <xf numFmtId="164" fontId="1" fillId="0" borderId="0"/>
    <xf numFmtId="0" fontId="2" fillId="0" borderId="0"/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165" fontId="3" fillId="0" borderId="0">
      <alignment vertical="top"/>
    </xf>
    <xf numFmtId="0" fontId="4" fillId="0" borderId="1">
      <protection locked="0"/>
    </xf>
    <xf numFmtId="166" fontId="29" fillId="0" borderId="0" applyBorder="0" applyProtection="0"/>
    <xf numFmtId="167" fontId="5" fillId="2" borderId="0">
      <protection locked="0"/>
    </xf>
    <xf numFmtId="0" fontId="6" fillId="0" borderId="0" applyBorder="0" applyProtection="0">
      <alignment vertical="center"/>
    </xf>
    <xf numFmtId="168" fontId="5" fillId="2" borderId="0">
      <protection locked="0"/>
    </xf>
    <xf numFmtId="169" fontId="5" fillId="2" borderId="0">
      <protection locked="0"/>
    </xf>
    <xf numFmtId="0" fontId="7" fillId="0" borderId="0" applyBorder="0" applyProtection="0"/>
    <xf numFmtId="0" fontId="4" fillId="3" borderId="1"/>
    <xf numFmtId="0" fontId="8" fillId="0" borderId="0" applyBorder="0" applyProtection="0"/>
    <xf numFmtId="0" fontId="9" fillId="0" borderId="0" applyBorder="0" applyProtection="0"/>
    <xf numFmtId="0" fontId="10" fillId="0" borderId="0"/>
    <xf numFmtId="0" fontId="6" fillId="0" borderId="0" applyBorder="0" applyProtection="0">
      <alignment vertical="center"/>
    </xf>
    <xf numFmtId="0" fontId="6" fillId="0" borderId="0" applyBorder="0" applyProtection="0">
      <alignment vertical="center"/>
    </xf>
    <xf numFmtId="0" fontId="11" fillId="4" borderId="2">
      <alignment horizontal="center" vertical="center"/>
    </xf>
    <xf numFmtId="0" fontId="12" fillId="0" borderId="0" applyBorder="0" applyProtection="0"/>
    <xf numFmtId="0" fontId="13" fillId="0" borderId="0" applyBorder="0" applyProtection="0"/>
    <xf numFmtId="0" fontId="8" fillId="0" borderId="0" applyBorder="0" applyProtection="0"/>
    <xf numFmtId="0" fontId="14" fillId="0" borderId="0" applyBorder="0" applyProtection="0"/>
    <xf numFmtId="0" fontId="15" fillId="0" borderId="0" applyBorder="0">
      <alignment horizontal="center" vertical="center" wrapText="1"/>
    </xf>
    <xf numFmtId="4" fontId="5" fillId="2" borderId="0" applyBorder="0">
      <alignment horizontal="right"/>
    </xf>
    <xf numFmtId="49" fontId="5" fillId="0" borderId="0" applyBorder="0">
      <alignment vertical="top"/>
    </xf>
    <xf numFmtId="49" fontId="16" fillId="5" borderId="0" applyBorder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29" fillId="0" borderId="0"/>
    <xf numFmtId="0" fontId="19" fillId="0" borderId="0"/>
    <xf numFmtId="0" fontId="20" fillId="6" borderId="0" applyBorder="0"/>
    <xf numFmtId="0" fontId="20" fillId="6" borderId="0" applyBorder="0"/>
    <xf numFmtId="0" fontId="29" fillId="0" borderId="0"/>
    <xf numFmtId="0" fontId="21" fillId="0" borderId="0"/>
    <xf numFmtId="0" fontId="29" fillId="0" borderId="0"/>
    <xf numFmtId="0" fontId="29" fillId="0" borderId="0"/>
    <xf numFmtId="0" fontId="17" fillId="0" borderId="0"/>
    <xf numFmtId="49" fontId="5" fillId="6" borderId="0" applyBorder="0">
      <alignment vertical="top"/>
    </xf>
    <xf numFmtId="0" fontId="29" fillId="0" borderId="0"/>
    <xf numFmtId="49" fontId="5" fillId="0" borderId="0" applyBorder="0">
      <alignment vertical="top"/>
    </xf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170" fontId="29" fillId="0" borderId="0" applyBorder="0" applyProtection="0"/>
    <xf numFmtId="171" fontId="29" fillId="0" borderId="0" applyBorder="0" applyProtection="0"/>
    <xf numFmtId="172" fontId="29" fillId="0" borderId="0" applyBorder="0" applyProtection="0"/>
    <xf numFmtId="172" fontId="29" fillId="0" borderId="0" applyBorder="0" applyProtection="0"/>
    <xf numFmtId="172" fontId="29" fillId="0" borderId="0" applyBorder="0" applyProtection="0"/>
    <xf numFmtId="172" fontId="29" fillId="0" borderId="0" applyBorder="0" applyProtection="0"/>
    <xf numFmtId="172" fontId="29" fillId="0" borderId="0" applyBorder="0" applyProtection="0"/>
    <xf numFmtId="4" fontId="5" fillId="7" borderId="0" applyBorder="0">
      <alignment horizontal="right"/>
    </xf>
  </cellStyleXfs>
  <cellXfs count="92">
    <xf numFmtId="0" fontId="0" fillId="0" borderId="0" xfId="0"/>
    <xf numFmtId="0" fontId="22" fillId="0" borderId="0" xfId="0" applyFont="1" applyAlignment="1" applyProtection="1"/>
    <xf numFmtId="173" fontId="22" fillId="0" borderId="0" xfId="0" applyNumberFormat="1" applyFont="1" applyAlignment="1" applyProtection="1"/>
    <xf numFmtId="0" fontId="24" fillId="0" borderId="3" xfId="64" applyFont="1" applyBorder="1" applyAlignment="1" applyProtection="1">
      <alignment horizontal="center" vertical="center"/>
    </xf>
    <xf numFmtId="0" fontId="25" fillId="0" borderId="3" xfId="64" applyFont="1" applyBorder="1" applyAlignment="1" applyProtection="1">
      <alignment horizontal="center" vertical="center"/>
    </xf>
    <xf numFmtId="0" fontId="25" fillId="0" borderId="0" xfId="0" applyFont="1" applyAlignment="1" applyProtection="1"/>
    <xf numFmtId="173" fontId="25" fillId="0" borderId="0" xfId="0" applyNumberFormat="1" applyFont="1" applyAlignment="1" applyProtection="1"/>
    <xf numFmtId="16" fontId="24" fillId="0" borderId="3" xfId="64" applyNumberFormat="1" applyFont="1" applyBorder="1" applyAlignment="1" applyProtection="1">
      <alignment horizontal="center" vertical="center"/>
    </xf>
    <xf numFmtId="0" fontId="24" fillId="0" borderId="3" xfId="64" applyFont="1" applyBorder="1" applyAlignment="1" applyProtection="1">
      <alignment horizontal="left" vertical="center" wrapText="1"/>
    </xf>
    <xf numFmtId="0" fontId="24" fillId="5" borderId="3" xfId="64" applyFont="1" applyFill="1" applyBorder="1" applyAlignment="1" applyProtection="1">
      <alignment horizontal="center" vertical="center"/>
    </xf>
    <xf numFmtId="2" fontId="23" fillId="0" borderId="3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 vertical="center" wrapText="1"/>
    </xf>
    <xf numFmtId="168" fontId="22" fillId="0" borderId="0" xfId="0" applyNumberFormat="1" applyFont="1" applyAlignment="1" applyProtection="1"/>
    <xf numFmtId="2" fontId="23" fillId="0" borderId="3" xfId="0" applyNumberFormat="1" applyFont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left" vertical="center" wrapText="1"/>
    </xf>
    <xf numFmtId="0" fontId="24" fillId="0" borderId="3" xfId="0" applyFont="1" applyBorder="1" applyAlignment="1" applyProtection="1">
      <alignment horizontal="center" vertical="center" wrapText="1"/>
    </xf>
    <xf numFmtId="174" fontId="24" fillId="0" borderId="3" xfId="0" applyNumberFormat="1" applyFont="1" applyBorder="1" applyAlignment="1" applyProtection="1">
      <alignment horizontal="center" vertical="center" wrapText="1"/>
    </xf>
    <xf numFmtId="174" fontId="23" fillId="0" borderId="3" xfId="0" applyNumberFormat="1" applyFont="1" applyBorder="1" applyAlignment="1" applyProtection="1">
      <alignment horizontal="center" vertical="center" wrapText="1"/>
    </xf>
    <xf numFmtId="174" fontId="24" fillId="5" borderId="3" xfId="0" applyNumberFormat="1" applyFont="1" applyFill="1" applyBorder="1" applyAlignment="1" applyProtection="1">
      <alignment horizontal="center" vertical="center" wrapText="1"/>
    </xf>
    <xf numFmtId="49" fontId="24" fillId="0" borderId="3" xfId="69" applyNumberFormat="1" applyFont="1" applyBorder="1" applyAlignment="1" applyProtection="1">
      <alignment vertical="center" wrapText="1"/>
    </xf>
    <xf numFmtId="0" fontId="24" fillId="0" borderId="3" xfId="0" applyFont="1" applyBorder="1" applyAlignment="1" applyProtection="1">
      <alignment horizontal="center" vertical="center"/>
    </xf>
    <xf numFmtId="1" fontId="24" fillId="0" borderId="3" xfId="64" applyNumberFormat="1" applyFont="1" applyBorder="1" applyAlignment="1" applyProtection="1">
      <alignment horizontal="center" vertical="center"/>
    </xf>
    <xf numFmtId="16" fontId="24" fillId="0" borderId="3" xfId="64" applyNumberFormat="1" applyFont="1" applyBorder="1" applyAlignment="1" applyProtection="1">
      <alignment vertical="center"/>
    </xf>
    <xf numFmtId="2" fontId="24" fillId="0" borderId="3" xfId="64" applyNumberFormat="1" applyFont="1" applyBorder="1" applyAlignment="1" applyProtection="1">
      <alignment horizontal="center" vertical="center"/>
    </xf>
    <xf numFmtId="0" fontId="24" fillId="0" borderId="3" xfId="64" applyFont="1" applyBorder="1" applyAlignment="1" applyProtection="1">
      <alignment vertical="center"/>
    </xf>
    <xf numFmtId="173" fontId="24" fillId="0" borderId="3" xfId="64" applyNumberFormat="1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vertical="center"/>
    </xf>
    <xf numFmtId="174" fontId="24" fillId="0" borderId="3" xfId="64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top" wrapText="1"/>
    </xf>
    <xf numFmtId="0" fontId="24" fillId="0" borderId="0" xfId="0" applyFont="1" applyBorder="1" applyAlignment="1" applyProtection="1">
      <alignment vertical="top" wrapText="1"/>
    </xf>
    <xf numFmtId="0" fontId="26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24" fillId="0" borderId="0" xfId="76" applyFont="1" applyAlignment="1" applyProtection="1">
      <alignment vertical="top" wrapText="1"/>
    </xf>
    <xf numFmtId="0" fontId="22" fillId="0" borderId="3" xfId="76" applyFont="1" applyBorder="1" applyAlignment="1" applyProtection="1">
      <alignment horizontal="center" vertical="top" wrapText="1"/>
    </xf>
    <xf numFmtId="49" fontId="24" fillId="0" borderId="3" xfId="64" applyNumberFormat="1" applyFont="1" applyBorder="1" applyAlignment="1" applyProtection="1">
      <alignment horizontal="center" vertical="top"/>
    </xf>
    <xf numFmtId="0" fontId="24" fillId="0" borderId="3" xfId="0" applyFont="1" applyBorder="1" applyAlignment="1" applyProtection="1">
      <alignment horizontal="left" vertical="top" wrapText="1"/>
    </xf>
    <xf numFmtId="2" fontId="24" fillId="0" borderId="3" xfId="0" applyNumberFormat="1" applyFont="1" applyBorder="1" applyAlignment="1" applyProtection="1">
      <alignment horizontal="left" vertical="top"/>
    </xf>
    <xf numFmtId="2" fontId="24" fillId="0" borderId="3" xfId="0" applyNumberFormat="1" applyFont="1" applyBorder="1" applyAlignment="1" applyProtection="1">
      <alignment horizontal="center" vertical="center"/>
    </xf>
    <xf numFmtId="4" fontId="24" fillId="0" borderId="3" xfId="0" applyNumberFormat="1" applyFont="1" applyBorder="1" applyAlignment="1" applyProtection="1">
      <alignment horizontal="center" vertical="center"/>
    </xf>
    <xf numFmtId="4" fontId="24" fillId="0" borderId="3" xfId="76" applyNumberFormat="1" applyFont="1" applyBorder="1" applyAlignment="1" applyProtection="1">
      <alignment horizontal="center" vertical="center" wrapText="1"/>
    </xf>
    <xf numFmtId="174" fontId="24" fillId="0" borderId="3" xfId="76" applyNumberFormat="1" applyFont="1" applyBorder="1" applyAlignment="1" applyProtection="1">
      <alignment horizontal="center" vertical="center" wrapText="1"/>
    </xf>
    <xf numFmtId="2" fontId="24" fillId="0" borderId="3" xfId="0" applyNumberFormat="1" applyFont="1" applyBorder="1" applyAlignment="1" applyProtection="1">
      <alignment horizontal="left" vertical="top" wrapText="1"/>
    </xf>
    <xf numFmtId="49" fontId="24" fillId="0" borderId="3" xfId="64" applyNumberFormat="1" applyFont="1" applyBorder="1" applyAlignment="1" applyProtection="1">
      <alignment horizontal="left" vertical="top" wrapText="1"/>
    </xf>
    <xf numFmtId="1" fontId="24" fillId="0" borderId="3" xfId="76" applyNumberFormat="1" applyFont="1" applyBorder="1" applyAlignment="1" applyProtection="1">
      <alignment horizontal="center" vertical="center" wrapText="1"/>
    </xf>
    <xf numFmtId="4" fontId="24" fillId="0" borderId="0" xfId="76" applyNumberFormat="1" applyFont="1" applyAlignment="1" applyProtection="1">
      <alignment horizontal="center" vertical="center" wrapText="1"/>
    </xf>
    <xf numFmtId="49" fontId="24" fillId="0" borderId="3" xfId="76" applyNumberFormat="1" applyFont="1" applyBorder="1" applyAlignment="1" applyProtection="1">
      <alignment horizontal="left" vertical="center" wrapText="1"/>
    </xf>
    <xf numFmtId="49" fontId="24" fillId="0" borderId="3" xfId="76" applyNumberFormat="1" applyFont="1" applyBorder="1" applyAlignment="1" applyProtection="1">
      <alignment vertical="center" wrapText="1"/>
    </xf>
    <xf numFmtId="4" fontId="24" fillId="0" borderId="3" xfId="76" applyNumberFormat="1" applyFont="1" applyBorder="1" applyAlignment="1" applyProtection="1">
      <alignment vertical="center" wrapText="1"/>
    </xf>
    <xf numFmtId="3" fontId="24" fillId="0" borderId="3" xfId="76" applyNumberFormat="1" applyFont="1" applyBorder="1" applyAlignment="1" applyProtection="1">
      <alignment horizontal="center" vertical="center" wrapText="1"/>
    </xf>
    <xf numFmtId="0" fontId="24" fillId="0" borderId="0" xfId="76" applyFont="1" applyAlignment="1" applyProtection="1">
      <alignment vertical="center" wrapText="1"/>
    </xf>
    <xf numFmtId="0" fontId="24" fillId="0" borderId="0" xfId="0" applyFont="1" applyAlignment="1" applyProtection="1">
      <alignment vertical="center" wrapText="1"/>
    </xf>
    <xf numFmtId="49" fontId="24" fillId="0" borderId="3" xfId="64" applyNumberFormat="1" applyFont="1" applyBorder="1" applyAlignment="1" applyProtection="1">
      <alignment horizontal="center" vertical="center"/>
    </xf>
    <xf numFmtId="49" fontId="24" fillId="0" borderId="3" xfId="64" applyNumberFormat="1" applyFont="1" applyBorder="1" applyAlignment="1" applyProtection="1">
      <alignment horizontal="left" vertical="center" wrapText="1"/>
    </xf>
    <xf numFmtId="49" fontId="24" fillId="0" borderId="3" xfId="64" applyNumberFormat="1" applyFont="1" applyBorder="1" applyAlignment="1" applyProtection="1">
      <alignment horizontal="center" vertical="center" wrapText="1"/>
    </xf>
    <xf numFmtId="49" fontId="24" fillId="0" borderId="0" xfId="76" applyNumberFormat="1" applyFont="1" applyAlignment="1" applyProtection="1">
      <alignment vertical="top" wrapText="1"/>
    </xf>
    <xf numFmtId="49" fontId="24" fillId="0" borderId="5" xfId="64" applyNumberFormat="1" applyFont="1" applyBorder="1" applyAlignment="1" applyProtection="1">
      <alignment horizontal="left" vertical="top" wrapText="1"/>
    </xf>
    <xf numFmtId="49" fontId="24" fillId="0" borderId="6" xfId="64" applyNumberFormat="1" applyFont="1" applyBorder="1" applyAlignment="1" applyProtection="1">
      <alignment horizontal="center" vertical="center" wrapText="1"/>
    </xf>
    <xf numFmtId="49" fontId="24" fillId="0" borderId="6" xfId="64" applyNumberFormat="1" applyFont="1" applyBorder="1" applyAlignment="1" applyProtection="1">
      <alignment horizontal="left" vertical="center" wrapText="1"/>
    </xf>
    <xf numFmtId="49" fontId="24" fillId="0" borderId="7" xfId="64" applyNumberFormat="1" applyFont="1" applyBorder="1" applyAlignment="1" applyProtection="1">
      <alignment horizontal="center" vertical="center" wrapText="1"/>
    </xf>
    <xf numFmtId="49" fontId="24" fillId="0" borderId="5" xfId="64" applyNumberFormat="1" applyFont="1" applyBorder="1" applyAlignment="1" applyProtection="1">
      <alignment horizontal="center" vertical="top" wrapText="1"/>
    </xf>
    <xf numFmtId="49" fontId="24" fillId="0" borderId="3" xfId="76" applyNumberFormat="1" applyFont="1" applyBorder="1" applyAlignment="1" applyProtection="1">
      <alignment vertical="top" wrapText="1"/>
    </xf>
    <xf numFmtId="49" fontId="24" fillId="0" borderId="6" xfId="76" applyNumberFormat="1" applyFont="1" applyBorder="1" applyAlignment="1" applyProtection="1">
      <alignment vertical="top" wrapText="1"/>
    </xf>
    <xf numFmtId="49" fontId="24" fillId="0" borderId="6" xfId="76" applyNumberFormat="1" applyFont="1" applyBorder="1" applyAlignment="1" applyProtection="1">
      <alignment horizontal="center" vertical="center" wrapText="1"/>
    </xf>
    <xf numFmtId="4" fontId="24" fillId="0" borderId="3" xfId="76" applyNumberFormat="1" applyFont="1" applyBorder="1" applyAlignment="1" applyProtection="1">
      <alignment horizontal="center" vertical="top" wrapText="1"/>
    </xf>
    <xf numFmtId="0" fontId="24" fillId="0" borderId="3" xfId="0" applyFont="1" applyBorder="1" applyAlignment="1" applyProtection="1">
      <alignment horizontal="left" vertical="top"/>
    </xf>
    <xf numFmtId="0" fontId="24" fillId="0" borderId="3" xfId="0" applyFont="1" applyBorder="1" applyAlignment="1" applyProtection="1">
      <alignment vertical="top"/>
    </xf>
    <xf numFmtId="2" fontId="24" fillId="0" borderId="3" xfId="0" applyNumberFormat="1" applyFont="1" applyBorder="1" applyAlignment="1" applyProtection="1">
      <alignment horizontal="center" vertical="top"/>
    </xf>
    <xf numFmtId="0" fontId="24" fillId="0" borderId="0" xfId="76" applyFont="1" applyAlignment="1" applyProtection="1">
      <alignment vertical="top"/>
    </xf>
    <xf numFmtId="0" fontId="23" fillId="0" borderId="0" xfId="51" applyFont="1" applyBorder="1" applyAlignment="1" applyProtection="1">
      <alignment horizontal="center" vertical="center" wrapText="1"/>
    </xf>
    <xf numFmtId="0" fontId="24" fillId="0" borderId="3" xfId="64" applyFont="1" applyBorder="1" applyAlignment="1" applyProtection="1">
      <alignment horizontal="center" vertical="center" wrapText="1"/>
    </xf>
    <xf numFmtId="0" fontId="24" fillId="0" borderId="3" xfId="64" applyFont="1" applyBorder="1" applyAlignment="1" applyProtection="1">
      <alignment horizontal="center" vertical="center"/>
    </xf>
    <xf numFmtId="0" fontId="24" fillId="0" borderId="3" xfId="64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center" vertical="top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center" vertical="center" wrapText="1"/>
    </xf>
    <xf numFmtId="0" fontId="28" fillId="0" borderId="3" xfId="76" applyFont="1" applyBorder="1" applyAlignment="1" applyProtection="1">
      <alignment horizontal="left" vertical="top" wrapText="1"/>
    </xf>
    <xf numFmtId="0" fontId="24" fillId="0" borderId="3" xfId="76" applyFont="1" applyBorder="1" applyAlignment="1" applyProtection="1">
      <alignment horizontal="left" vertical="top" wrapText="1"/>
    </xf>
    <xf numFmtId="49" fontId="24" fillId="0" borderId="3" xfId="64" applyNumberFormat="1" applyFont="1" applyBorder="1" applyAlignment="1" applyProtection="1">
      <alignment horizontal="center" vertical="top"/>
    </xf>
    <xf numFmtId="0" fontId="24" fillId="0" borderId="3" xfId="0" applyFont="1" applyBorder="1" applyAlignment="1" applyProtection="1">
      <alignment horizontal="left" vertical="top" wrapText="1"/>
    </xf>
    <xf numFmtId="0" fontId="24" fillId="0" borderId="3" xfId="0" applyFont="1" applyBorder="1" applyAlignment="1" applyProtection="1">
      <alignment horizontal="center" vertical="center"/>
    </xf>
    <xf numFmtId="4" fontId="24" fillId="0" borderId="3" xfId="0" applyNumberFormat="1" applyFont="1" applyBorder="1" applyAlignment="1" applyProtection="1">
      <alignment horizontal="center" vertical="center"/>
    </xf>
    <xf numFmtId="4" fontId="24" fillId="0" borderId="3" xfId="76" applyNumberFormat="1" applyFont="1" applyBorder="1" applyAlignment="1" applyProtection="1">
      <alignment horizontal="center" vertical="center" wrapText="1"/>
    </xf>
    <xf numFmtId="174" fontId="24" fillId="0" borderId="3" xfId="76" applyNumberFormat="1" applyFont="1" applyBorder="1" applyAlignment="1" applyProtection="1">
      <alignment horizontal="center" vertical="center" wrapText="1"/>
    </xf>
    <xf numFmtId="49" fontId="24" fillId="0" borderId="3" xfId="64" applyNumberFormat="1" applyFont="1" applyBorder="1" applyAlignment="1" applyProtection="1">
      <alignment horizontal="left" vertical="top" wrapText="1"/>
    </xf>
    <xf numFmtId="1" fontId="24" fillId="0" borderId="3" xfId="76" applyNumberFormat="1" applyFont="1" applyBorder="1" applyAlignment="1" applyProtection="1">
      <alignment horizontal="center" vertical="center" wrapText="1"/>
    </xf>
    <xf numFmtId="49" fontId="28" fillId="0" borderId="3" xfId="76" applyNumberFormat="1" applyFont="1" applyBorder="1" applyAlignment="1" applyProtection="1">
      <alignment horizontal="left" vertical="center" wrapText="1"/>
    </xf>
    <xf numFmtId="0" fontId="24" fillId="0" borderId="3" xfId="76" applyFont="1" applyBorder="1" applyAlignment="1" applyProtection="1">
      <alignment horizontal="left" vertical="center" wrapText="1"/>
    </xf>
    <xf numFmtId="49" fontId="24" fillId="0" borderId="3" xfId="64" applyNumberFormat="1" applyFont="1" applyBorder="1" applyAlignment="1" applyProtection="1">
      <alignment horizontal="center" vertical="center"/>
    </xf>
    <xf numFmtId="49" fontId="24" fillId="0" borderId="3" xfId="64" applyNumberFormat="1" applyFont="1" applyBorder="1" applyAlignment="1" applyProtection="1">
      <alignment horizontal="left" vertical="center" wrapText="1"/>
    </xf>
    <xf numFmtId="49" fontId="24" fillId="0" borderId="3" xfId="64" applyNumberFormat="1" applyFont="1" applyBorder="1" applyAlignment="1" applyProtection="1">
      <alignment horizontal="center" vertical="center" wrapText="1"/>
    </xf>
    <xf numFmtId="49" fontId="24" fillId="0" borderId="3" xfId="76" applyNumberFormat="1" applyFont="1" applyBorder="1" applyAlignment="1" applyProtection="1">
      <alignment horizontal="left" vertical="top" wrapText="1"/>
    </xf>
  </cellXfs>
  <cellStyles count="101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0"/>
    <cellStyle name="_Расчет RAB_22072008_Книга2_PR.PROG.WARM.NOTCOMBI.2012.2.16_v1.4(04.04.11) " xfId="11"/>
    <cellStyle name="_Расчет RAB_Лен и МОЭСК_с 2010 года_14.04.2009_со сглаж_version 3.0_без ФСК_PR.PROG.WARM.NOTCOMBI.2012.2.16_v1.4(04.04.11) " xfId="12"/>
    <cellStyle name="_Расчет RAB_Лен и МОЭСК_с 2010 года_14.04.2009_со сглаж_version 3.0_без ФСК_Книга2_PR.PROG.WARM.NOTCOMBI.2012.2.16_v1.4(04.04.11) " xfId="13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 1" xfId="24"/>
    <cellStyle name="normal" xfId="25"/>
    <cellStyle name="Normal1" xfId="26"/>
    <cellStyle name="Normal2" xfId="27"/>
    <cellStyle name="Percent1" xfId="28"/>
    <cellStyle name="Title 4" xfId="29"/>
    <cellStyle name="Гиперссылка 2" xfId="30"/>
    <cellStyle name="Гиперссылка 2 2 2" xfId="31"/>
    <cellStyle name="Гиперссылка 3" xfId="32"/>
    <cellStyle name="Гиперссылка 4" xfId="33"/>
    <cellStyle name="ЗаголовокСтолбца" xfId="34"/>
    <cellStyle name="Значение" xfId="35"/>
    <cellStyle name="Обычный" xfId="0" builtinId="0"/>
    <cellStyle name="Обычный 10" xfId="36"/>
    <cellStyle name="Обычный 11" xfId="37"/>
    <cellStyle name="Обычный 11 3" xfId="38"/>
    <cellStyle name="Обычный 11 3 2" xfId="39"/>
    <cellStyle name="Обычный 12" xfId="40"/>
    <cellStyle name="Обычный 12 2" xfId="41"/>
    <cellStyle name="Обычный 12 2 2" xfId="42"/>
    <cellStyle name="Обычный 12 3" xfId="43"/>
    <cellStyle name="Обычный 12 3 2" xfId="44"/>
    <cellStyle name="Обычный 12 3 2 2" xfId="45"/>
    <cellStyle name="Обычный 12 3 2 2 2" xfId="46"/>
    <cellStyle name="Обычный 12 3 2 2 2 2" xfId="47"/>
    <cellStyle name="Обычный 12 3 2 2 2 2 2" xfId="48"/>
    <cellStyle name="Обычный 12 3 2 3" xfId="49"/>
    <cellStyle name="Обычный 12 3 3" xfId="50"/>
    <cellStyle name="Обычный 12 3 3 2" xfId="51"/>
    <cellStyle name="Обычный 12 3 3 3" xfId="52"/>
    <cellStyle name="Обычный 12 3 4" xfId="53"/>
    <cellStyle name="Обычный 12 4" xfId="54"/>
    <cellStyle name="Обычный 12 4 2" xfId="55"/>
    <cellStyle name="Обычный 12 5" xfId="56"/>
    <cellStyle name="Обычный 12 5 2" xfId="57"/>
    <cellStyle name="Обычный 12 5 3" xfId="58"/>
    <cellStyle name="Обычный 12 6" xfId="59"/>
    <cellStyle name="Обычный 12 7" xfId="60"/>
    <cellStyle name="Обычный 12_ИП ВО  ПЭО" xfId="61"/>
    <cellStyle name="Обычный 13" xfId="62"/>
    <cellStyle name="Обычный 14" xfId="63"/>
    <cellStyle name="Обычный 2" xfId="64"/>
    <cellStyle name="Обычный 2 2 2 3" xfId="65"/>
    <cellStyle name="Обычный 2 6" xfId="66"/>
    <cellStyle name="Обычный 2 7" xfId="67"/>
    <cellStyle name="Обычный 2_TS.TARIFF.REQUEST.I.3.61(v0.2)" xfId="68"/>
    <cellStyle name="Обычный 3" xfId="69"/>
    <cellStyle name="Обычный 3 2" xfId="70"/>
    <cellStyle name="Обычный 3 3 2 2 2" xfId="71"/>
    <cellStyle name="Обычный 3 3 3" xfId="72"/>
    <cellStyle name="Обычный 3_ИП ВО  ПЭО" xfId="73"/>
    <cellStyle name="Обычный 4" xfId="74"/>
    <cellStyle name="Обычный 4 6" xfId="75"/>
    <cellStyle name="Обычный 5" xfId="76"/>
    <cellStyle name="Обычный 5 2" xfId="77"/>
    <cellStyle name="Обычный 5 2 2" xfId="78"/>
    <cellStyle name="Обычный 5 3" xfId="79"/>
    <cellStyle name="Обычный 5 3 2" xfId="80"/>
    <cellStyle name="Обычный 6" xfId="81"/>
    <cellStyle name="Обычный 7" xfId="82"/>
    <cellStyle name="Обычный 8" xfId="83"/>
    <cellStyle name="Процентный 2" xfId="84"/>
    <cellStyle name="Процентный 2 2" xfId="85"/>
    <cellStyle name="Процентный 3" xfId="86"/>
    <cellStyle name="Процентный 3 2" xfId="87"/>
    <cellStyle name="Процентный 4" xfId="88"/>
    <cellStyle name="Процентный 4 2" xfId="89"/>
    <cellStyle name="Процентный 4 2 2" xfId="90"/>
    <cellStyle name="Процентный 5" xfId="91"/>
    <cellStyle name="Процентный 5 2" xfId="92"/>
    <cellStyle name="Тысячи [0]_1997 год " xfId="93"/>
    <cellStyle name="Тысячи_1997 год " xfId="94"/>
    <cellStyle name="Финансовый 2" xfId="95"/>
    <cellStyle name="Финансовый 2 2" xfId="96"/>
    <cellStyle name="Финансовый 2 2 2" xfId="97"/>
    <cellStyle name="Финансовый 3" xfId="98"/>
    <cellStyle name="Финансовый 3 2" xfId="99"/>
    <cellStyle name="Формула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erver\Users\M.Sulaymanova\AppData\Local\Temp\Temp1_PR.PROG.FIN.POTR.OKK.TBO.2.16(v.1.4).zip\PR.PROG.FIN.POTR.OKK.TBO.2.16(v.1.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Титульный &quot;ПП&quot; "/>
      <sheetName val="Список листов ПП"/>
      <sheetName val="1 ПО"/>
      <sheetName val="2 Баланс"/>
      <sheetName val="3 Перечень абонентов"/>
      <sheetName val="4 План эффективности"/>
      <sheetName val="5 Отчет "/>
      <sheetName val="6 ПМ"/>
      <sheetName val="7 Расчет электроэнергии"/>
      <sheetName val="8 Качество надежность"/>
      <sheetName val="Титульный &quot;Расчет ФП ОКК&quot; "/>
      <sheetName val="Cписок листов ФП ОКК"/>
      <sheetName val="1 Краткие сведения ОКК"/>
      <sheetName val="2 Калькуляция ТБО"/>
      <sheetName val="3 Материалы"/>
      <sheetName val="4 Электроэнергия"/>
      <sheetName val="5 ФОТ"/>
      <sheetName val="6 Амортизация"/>
      <sheetName val="6.1 Справка по ОС"/>
      <sheetName val="7 Аренда"/>
      <sheetName val="8 Ремонт"/>
      <sheetName val="8.1 Справка по ремонту"/>
      <sheetName val="8.2 Фактический отчет за БП"/>
      <sheetName val="9 ГСМ"/>
      <sheetName val="10 Цеховые расходы"/>
      <sheetName val="11.1 Распределение ЦР по циклам"/>
      <sheetName val="12 Прочие прямые расходы"/>
      <sheetName val="13 Налоги"/>
      <sheetName val="14 Общеэксп. расходы"/>
      <sheetName val="15 Распределение КР"/>
      <sheetName val="16 Распределение КР по циклам"/>
      <sheetName val="Комментарии"/>
      <sheetName val="Проверка"/>
      <sheetName val="AllSheetsInThisWorkbook"/>
      <sheetName val="List_Sheets"/>
      <sheetName val="TEHSHEET"/>
      <sheetName val="REESTR_FILTERED"/>
      <sheetName val="List_Add's"/>
      <sheetName val="REESTR_MO"/>
      <sheetName val="REESTR_ORG"/>
      <sheetName val="modfrmReestr"/>
      <sheetName val="modCommandButton"/>
      <sheetName val="modReestr"/>
      <sheetName val="modProv"/>
      <sheetName val="mod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M37"/>
  <sheetViews>
    <sheetView view="pageBreakPreview" zoomScaleNormal="100" workbookViewId="0">
      <selection activeCell="F1" sqref="F1"/>
    </sheetView>
  </sheetViews>
  <sheetFormatPr defaultColWidth="8.88671875" defaultRowHeight="13.2"/>
  <cols>
    <col min="1" max="1" width="6.44140625" style="1" customWidth="1"/>
    <col min="2" max="2" width="109" style="1" customWidth="1"/>
    <col min="3" max="3" width="13.109375" style="1" customWidth="1"/>
    <col min="4" max="4" width="16.88671875" style="1" customWidth="1"/>
    <col min="5" max="5" width="16.6640625" style="1" customWidth="1"/>
    <col min="6" max="6" width="15.88671875" style="1" customWidth="1"/>
    <col min="7" max="7" width="11" style="1" customWidth="1"/>
    <col min="8" max="8" width="11.109375" style="1" customWidth="1"/>
    <col min="9" max="9" width="42.6640625" style="1" customWidth="1"/>
    <col min="10" max="10" width="8.88671875" style="1"/>
    <col min="11" max="13" width="8.88671875" style="2"/>
  </cols>
  <sheetData>
    <row r="1" spans="1:13" ht="13.8">
      <c r="F1" s="5" t="s">
        <v>110</v>
      </c>
    </row>
    <row r="2" spans="1:13" ht="43.35" customHeight="1">
      <c r="A2" s="68" t="s">
        <v>0</v>
      </c>
      <c r="B2" s="68"/>
      <c r="C2" s="68"/>
      <c r="D2" s="68"/>
      <c r="E2" s="68"/>
      <c r="F2" s="68"/>
      <c r="G2" s="68"/>
      <c r="H2" s="68"/>
    </row>
    <row r="3" spans="1:13" ht="23.25" customHeight="1">
      <c r="A3" s="69" t="s">
        <v>1</v>
      </c>
      <c r="B3" s="70" t="s">
        <v>2</v>
      </c>
      <c r="C3" s="70" t="s">
        <v>3</v>
      </c>
      <c r="D3" s="69" t="s">
        <v>4</v>
      </c>
      <c r="E3" s="69" t="s">
        <v>109</v>
      </c>
      <c r="F3" s="69">
        <v>2025</v>
      </c>
      <c r="G3" s="69">
        <v>2026</v>
      </c>
      <c r="H3" s="69">
        <v>2027</v>
      </c>
    </row>
    <row r="4" spans="1:13" ht="24.6" customHeight="1">
      <c r="A4" s="69"/>
      <c r="B4" s="70"/>
      <c r="C4" s="70"/>
      <c r="D4" s="69"/>
      <c r="E4" s="69"/>
      <c r="F4" s="69"/>
      <c r="G4" s="69"/>
      <c r="H4" s="69"/>
    </row>
    <row r="5" spans="1:13" ht="21" customHeight="1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13" ht="21" customHeight="1">
      <c r="A6" s="71" t="s">
        <v>5</v>
      </c>
      <c r="B6" s="71"/>
      <c r="C6" s="71"/>
      <c r="D6" s="71"/>
      <c r="E6" s="71"/>
      <c r="F6" s="71"/>
      <c r="G6" s="71"/>
      <c r="H6" s="71"/>
    </row>
    <row r="7" spans="1:13" ht="15.6">
      <c r="A7" s="71" t="s">
        <v>6</v>
      </c>
      <c r="B7" s="71"/>
      <c r="C7" s="71"/>
      <c r="D7" s="71"/>
      <c r="E7" s="71"/>
      <c r="F7" s="71"/>
      <c r="G7" s="71"/>
      <c r="H7" s="71"/>
      <c r="I7" s="5"/>
      <c r="J7" s="5"/>
      <c r="K7" s="6"/>
      <c r="L7" s="6"/>
      <c r="M7" s="6"/>
    </row>
    <row r="8" spans="1:13" ht="48.6" customHeight="1">
      <c r="A8" s="7" t="s">
        <v>7</v>
      </c>
      <c r="B8" s="8" t="s">
        <v>8</v>
      </c>
      <c r="C8" s="3" t="s">
        <v>9</v>
      </c>
      <c r="D8" s="3">
        <v>0</v>
      </c>
      <c r="E8" s="9">
        <v>0</v>
      </c>
      <c r="F8" s="9">
        <v>0</v>
      </c>
      <c r="G8" s="9">
        <v>0</v>
      </c>
      <c r="H8" s="9">
        <v>0</v>
      </c>
    </row>
    <row r="9" spans="1:13" ht="40.35" customHeight="1">
      <c r="A9" s="7" t="s">
        <v>10</v>
      </c>
      <c r="B9" s="8" t="s">
        <v>11</v>
      </c>
      <c r="C9" s="3" t="s">
        <v>9</v>
      </c>
      <c r="D9" s="3">
        <v>0</v>
      </c>
      <c r="E9" s="9">
        <v>0</v>
      </c>
      <c r="F9" s="9">
        <v>0</v>
      </c>
      <c r="G9" s="9">
        <v>0</v>
      </c>
      <c r="H9" s="9">
        <v>0</v>
      </c>
    </row>
    <row r="10" spans="1:13" ht="15.6">
      <c r="A10" s="71" t="s">
        <v>12</v>
      </c>
      <c r="B10" s="71"/>
      <c r="C10" s="71"/>
      <c r="D10" s="71"/>
      <c r="E10" s="71"/>
      <c r="F10" s="71"/>
      <c r="G10" s="71"/>
      <c r="H10" s="71"/>
    </row>
    <row r="11" spans="1:13" ht="32.1" customHeight="1">
      <c r="A11" s="7" t="s">
        <v>13</v>
      </c>
      <c r="B11" s="8" t="s">
        <v>14</v>
      </c>
      <c r="C11" s="3" t="s">
        <v>15</v>
      </c>
      <c r="D11" s="10">
        <f>113/82.49</f>
        <v>1.3698630136986303</v>
      </c>
      <c r="E11" s="11">
        <v>0</v>
      </c>
      <c r="F11" s="11">
        <v>0</v>
      </c>
      <c r="G11" s="11">
        <v>0</v>
      </c>
      <c r="H11" s="11">
        <v>0</v>
      </c>
      <c r="I11" s="12"/>
    </row>
    <row r="12" spans="1:13" ht="17.100000000000001" customHeight="1">
      <c r="A12" s="71" t="s">
        <v>16</v>
      </c>
      <c r="B12" s="71"/>
      <c r="C12" s="71"/>
      <c r="D12" s="71"/>
      <c r="E12" s="71"/>
      <c r="F12" s="71"/>
      <c r="G12" s="71"/>
      <c r="H12" s="71"/>
      <c r="I12" s="12"/>
    </row>
    <row r="13" spans="1:13" ht="30.6" customHeight="1">
      <c r="A13" s="7" t="s">
        <v>17</v>
      </c>
      <c r="B13" s="8" t="s">
        <v>18</v>
      </c>
      <c r="C13" s="3" t="s">
        <v>9</v>
      </c>
      <c r="D13" s="13">
        <v>19.7945050113867</v>
      </c>
      <c r="E13" s="11">
        <v>15</v>
      </c>
      <c r="F13" s="11">
        <v>19</v>
      </c>
      <c r="G13" s="11">
        <v>18</v>
      </c>
      <c r="H13" s="11">
        <v>17</v>
      </c>
      <c r="I13" s="12"/>
    </row>
    <row r="14" spans="1:13" ht="18.600000000000001" customHeight="1">
      <c r="A14" s="7" t="s">
        <v>19</v>
      </c>
      <c r="B14" s="8" t="s">
        <v>20</v>
      </c>
      <c r="C14" s="3" t="s">
        <v>21</v>
      </c>
      <c r="D14" s="11">
        <v>1.19</v>
      </c>
      <c r="E14" s="11">
        <v>2.14999938457373</v>
      </c>
      <c r="F14" s="11">
        <v>2.14999938457373</v>
      </c>
      <c r="G14" s="11">
        <v>2.14999938457373</v>
      </c>
      <c r="H14" s="11">
        <f>G14</f>
        <v>2.14999938457373</v>
      </c>
      <c r="I14" s="12"/>
    </row>
    <row r="15" spans="1:13" ht="20.85" customHeight="1">
      <c r="A15" s="71" t="s">
        <v>22</v>
      </c>
      <c r="B15" s="71"/>
      <c r="C15" s="71"/>
      <c r="D15" s="71"/>
      <c r="E15" s="71"/>
      <c r="F15" s="71"/>
      <c r="G15" s="71"/>
      <c r="H15" s="71"/>
      <c r="I15" s="12"/>
    </row>
    <row r="16" spans="1:13" ht="19.350000000000001" customHeight="1">
      <c r="A16" s="7" t="s">
        <v>23</v>
      </c>
      <c r="B16" s="14" t="s">
        <v>24</v>
      </c>
      <c r="C16" s="15" t="s">
        <v>9</v>
      </c>
      <c r="D16" s="16">
        <v>86.16</v>
      </c>
      <c r="E16" s="16">
        <v>90.58</v>
      </c>
      <c r="F16" s="16">
        <v>93.92</v>
      </c>
      <c r="G16" s="16">
        <v>95.027327590797697</v>
      </c>
      <c r="H16" s="16">
        <v>98.360660924130997</v>
      </c>
      <c r="I16" s="12"/>
    </row>
    <row r="17" spans="1:9" ht="18.600000000000001" customHeight="1">
      <c r="A17" s="7" t="s">
        <v>25</v>
      </c>
      <c r="B17" s="14" t="s">
        <v>26</v>
      </c>
      <c r="C17" s="15" t="s">
        <v>9</v>
      </c>
      <c r="D17" s="16">
        <v>83.78</v>
      </c>
      <c r="E17" s="16">
        <v>91</v>
      </c>
      <c r="F17" s="16">
        <v>91.48</v>
      </c>
      <c r="G17" s="16">
        <v>89.247980490778801</v>
      </c>
      <c r="H17" s="16">
        <v>93.247980490778801</v>
      </c>
      <c r="I17" s="12"/>
    </row>
    <row r="18" spans="1:9" ht="15.6">
      <c r="A18" s="7" t="s">
        <v>27</v>
      </c>
      <c r="B18" s="14" t="s">
        <v>28</v>
      </c>
      <c r="C18" s="15" t="s">
        <v>9</v>
      </c>
      <c r="D18" s="16">
        <v>83.78</v>
      </c>
      <c r="E18" s="16">
        <v>91</v>
      </c>
      <c r="F18" s="16">
        <v>91.48</v>
      </c>
      <c r="G18" s="16">
        <f>G17</f>
        <v>89.247980490778801</v>
      </c>
      <c r="H18" s="16">
        <f>H17</f>
        <v>93.247980490778801</v>
      </c>
      <c r="I18" s="12"/>
    </row>
    <row r="19" spans="1:9" ht="20.100000000000001" customHeight="1">
      <c r="A19" s="7" t="s">
        <v>29</v>
      </c>
      <c r="B19" s="14" t="s">
        <v>30</v>
      </c>
      <c r="C19" s="15" t="s">
        <v>9</v>
      </c>
      <c r="D19" s="16" t="s">
        <v>31</v>
      </c>
      <c r="E19" s="16" t="s">
        <v>32</v>
      </c>
      <c r="F19" s="16" t="s">
        <v>32</v>
      </c>
      <c r="G19" s="16" t="s">
        <v>32</v>
      </c>
      <c r="H19" s="16" t="s">
        <v>32</v>
      </c>
      <c r="I19" s="12"/>
    </row>
    <row r="20" spans="1:9" ht="20.100000000000001" customHeight="1">
      <c r="A20" s="7" t="s">
        <v>33</v>
      </c>
      <c r="B20" s="14" t="s">
        <v>34</v>
      </c>
      <c r="C20" s="15" t="s">
        <v>9</v>
      </c>
      <c r="D20" s="16">
        <v>83.78</v>
      </c>
      <c r="E20" s="16">
        <v>91</v>
      </c>
      <c r="F20" s="16">
        <v>91.48</v>
      </c>
      <c r="G20" s="16">
        <f>G18</f>
        <v>89.247980490778801</v>
      </c>
      <c r="H20" s="16">
        <f>H18</f>
        <v>93.247980490778801</v>
      </c>
      <c r="I20" s="12"/>
    </row>
    <row r="21" spans="1:9" ht="18.600000000000001" customHeight="1">
      <c r="A21" s="7" t="s">
        <v>35</v>
      </c>
      <c r="B21" s="14" t="s">
        <v>36</v>
      </c>
      <c r="C21" s="15" t="s">
        <v>9</v>
      </c>
      <c r="D21" s="17">
        <f>(82.49-82.49*D16/100)/82.49*100</f>
        <v>13.840000000000007</v>
      </c>
      <c r="E21" s="17">
        <f>(82.49-82.49*E16/100)/82.49*100</f>
        <v>9.4200000000000106</v>
      </c>
      <c r="F21" s="17">
        <f>(82.49-82.49*F16/100)/82.49*100</f>
        <v>6.0799999999999903</v>
      </c>
      <c r="G21" s="17">
        <f>(82.49-82.49*G16/100)/82.49*100</f>
        <v>4.9726724092023051</v>
      </c>
      <c r="H21" s="17">
        <f>(82.49-82.49*H16/100)/82.49*100</f>
        <v>1.6393390758690027</v>
      </c>
      <c r="I21" s="12"/>
    </row>
    <row r="22" spans="1:9" ht="29.1" customHeight="1">
      <c r="A22" s="7" t="s">
        <v>37</v>
      </c>
      <c r="B22" s="14" t="s">
        <v>38</v>
      </c>
      <c r="C22" s="15" t="s">
        <v>9</v>
      </c>
      <c r="D22" s="16">
        <v>76</v>
      </c>
      <c r="E22" s="18">
        <v>77</v>
      </c>
      <c r="F22" s="16">
        <v>78</v>
      </c>
      <c r="G22" s="18">
        <v>79</v>
      </c>
      <c r="H22" s="16">
        <v>80</v>
      </c>
      <c r="I22" s="12"/>
    </row>
    <row r="23" spans="1:9" ht="15.6">
      <c r="A23" s="71" t="s">
        <v>39</v>
      </c>
      <c r="B23" s="71"/>
      <c r="C23" s="71"/>
      <c r="D23" s="71"/>
      <c r="E23" s="71"/>
      <c r="F23" s="71"/>
      <c r="G23" s="71"/>
      <c r="H23" s="71"/>
    </row>
    <row r="24" spans="1:9" ht="17.850000000000001" customHeight="1">
      <c r="A24" s="71" t="s">
        <v>40</v>
      </c>
      <c r="B24" s="71"/>
      <c r="C24" s="71"/>
      <c r="D24" s="71"/>
      <c r="E24" s="71"/>
      <c r="F24" s="71"/>
      <c r="G24" s="71"/>
      <c r="H24" s="71"/>
    </row>
    <row r="25" spans="1:9" ht="31.35" customHeight="1">
      <c r="A25" s="19" t="s">
        <v>41</v>
      </c>
      <c r="B25" s="8" t="s">
        <v>42</v>
      </c>
      <c r="C25" s="20" t="s">
        <v>9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9" ht="15.6">
      <c r="A26" s="71" t="s">
        <v>43</v>
      </c>
      <c r="B26" s="71"/>
      <c r="C26" s="71"/>
      <c r="D26" s="71"/>
      <c r="E26" s="71"/>
      <c r="F26" s="71"/>
      <c r="G26" s="71"/>
      <c r="H26" s="71"/>
    </row>
    <row r="27" spans="1:9" ht="20.100000000000001" customHeight="1">
      <c r="A27" s="22" t="s">
        <v>13</v>
      </c>
      <c r="B27" s="8" t="s">
        <v>44</v>
      </c>
      <c r="C27" s="3" t="s">
        <v>15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1:9" ht="17.850000000000001" customHeight="1">
      <c r="A28" s="71" t="s">
        <v>45</v>
      </c>
      <c r="B28" s="71"/>
      <c r="C28" s="71"/>
      <c r="D28" s="71"/>
      <c r="E28" s="71"/>
      <c r="F28" s="71"/>
      <c r="G28" s="71"/>
      <c r="H28" s="71"/>
    </row>
    <row r="29" spans="1:9" ht="16.350000000000001" customHeight="1">
      <c r="A29" s="22" t="s">
        <v>17</v>
      </c>
      <c r="B29" s="8" t="s">
        <v>20</v>
      </c>
      <c r="C29" s="3" t="s">
        <v>46</v>
      </c>
      <c r="D29" s="23">
        <v>1.01892</v>
      </c>
      <c r="E29" s="23">
        <v>1.3252245145310499</v>
      </c>
      <c r="F29" s="23">
        <v>1.3230661911278001</v>
      </c>
      <c r="G29" s="23">
        <v>1.3230661911278001</v>
      </c>
      <c r="H29" s="23">
        <v>1.3230661911278001</v>
      </c>
    </row>
    <row r="30" spans="1:9" ht="31.2" hidden="1">
      <c r="A30" s="24" t="s">
        <v>19</v>
      </c>
      <c r="B30" s="8" t="s">
        <v>47</v>
      </c>
      <c r="C30" s="3" t="s">
        <v>46</v>
      </c>
      <c r="D30" s="25"/>
      <c r="E30" s="25"/>
      <c r="F30" s="25"/>
      <c r="G30" s="25"/>
      <c r="H30" s="25"/>
    </row>
    <row r="31" spans="1:9" ht="18.600000000000001" customHeight="1">
      <c r="A31" s="71" t="s">
        <v>48</v>
      </c>
      <c r="B31" s="71"/>
      <c r="C31" s="71"/>
      <c r="D31" s="71"/>
      <c r="E31" s="71"/>
      <c r="F31" s="71"/>
      <c r="G31" s="71"/>
      <c r="H31" s="71"/>
    </row>
    <row r="32" spans="1:9" ht="17.850000000000001" customHeight="1">
      <c r="A32" s="26" t="s">
        <v>23</v>
      </c>
      <c r="B32" s="8" t="s">
        <v>24</v>
      </c>
      <c r="C32" s="20" t="s">
        <v>9</v>
      </c>
      <c r="D32" s="27">
        <v>92.48</v>
      </c>
      <c r="E32" s="27">
        <v>96.3333333333334</v>
      </c>
      <c r="F32" s="27">
        <v>99.6666666666667</v>
      </c>
      <c r="G32" s="27">
        <v>100</v>
      </c>
      <c r="H32" s="27">
        <v>100</v>
      </c>
    </row>
    <row r="33" spans="1:8" ht="19.350000000000001" customHeight="1">
      <c r="A33" s="26" t="s">
        <v>25</v>
      </c>
      <c r="B33" s="8" t="s">
        <v>49</v>
      </c>
      <c r="C33" s="20" t="s">
        <v>9</v>
      </c>
      <c r="D33" s="27">
        <v>83.3</v>
      </c>
      <c r="E33" s="27">
        <v>87.3</v>
      </c>
      <c r="F33" s="27">
        <v>85.59375</v>
      </c>
      <c r="G33" s="27">
        <v>86.789575195312494</v>
      </c>
      <c r="H33" s="27">
        <v>89.370988082885702</v>
      </c>
    </row>
    <row r="34" spans="1:8" ht="15.6">
      <c r="A34" s="26" t="s">
        <v>27</v>
      </c>
      <c r="B34" s="8" t="s">
        <v>50</v>
      </c>
      <c r="C34" s="20" t="s">
        <v>9</v>
      </c>
      <c r="D34" s="27">
        <v>83.32</v>
      </c>
      <c r="E34" s="27">
        <v>87.320270270270299</v>
      </c>
      <c r="F34" s="27">
        <v>68.490202702702703</v>
      </c>
      <c r="G34" s="27">
        <v>72.490202702702703</v>
      </c>
      <c r="H34" s="27">
        <v>76.490202702702703</v>
      </c>
    </row>
    <row r="35" spans="1:8" ht="17.850000000000001" customHeight="1">
      <c r="A35" s="26" t="s">
        <v>29</v>
      </c>
      <c r="B35" s="8" t="s">
        <v>51</v>
      </c>
      <c r="C35" s="20" t="s">
        <v>9</v>
      </c>
      <c r="D35" s="27">
        <v>73.28</v>
      </c>
      <c r="E35" s="27">
        <v>77.279729729729695</v>
      </c>
      <c r="F35" s="27">
        <v>81.279729729729695</v>
      </c>
      <c r="G35" s="27">
        <v>81.845018651464002</v>
      </c>
      <c r="H35" s="27">
        <v>84.056580762891798</v>
      </c>
    </row>
    <row r="36" spans="1:8" ht="15.6" customHeight="1">
      <c r="A36" s="26" t="s">
        <v>35</v>
      </c>
      <c r="B36" s="8" t="s">
        <v>52</v>
      </c>
      <c r="C36" s="20" t="s">
        <v>9</v>
      </c>
      <c r="D36" s="17">
        <f>(48.97-48.97*D32/100)/48.97*100</f>
        <v>7.5200000000000005</v>
      </c>
      <c r="E36" s="17">
        <f>(48.97-48.97*E32/100)/48.97*100</f>
        <v>3.666666666666607</v>
      </c>
      <c r="F36" s="17">
        <f>(48.97-48.97*F32/100)/48.97*100</f>
        <v>0.3333333333332989</v>
      </c>
      <c r="G36" s="17">
        <f>(48.97-48.97*G32/100)/48.97*100</f>
        <v>0</v>
      </c>
      <c r="H36" s="17">
        <f>(48.97-48.97*H32/100)/48.97*100</f>
        <v>0</v>
      </c>
    </row>
    <row r="37" spans="1:8" ht="33" customHeight="1">
      <c r="A37" s="26" t="s">
        <v>37</v>
      </c>
      <c r="B37" s="14" t="s">
        <v>38</v>
      </c>
      <c r="C37" s="20" t="s">
        <v>9</v>
      </c>
      <c r="D37" s="27">
        <v>45</v>
      </c>
      <c r="E37" s="27">
        <v>78</v>
      </c>
      <c r="F37" s="27">
        <v>79</v>
      </c>
      <c r="G37" s="27">
        <v>80</v>
      </c>
      <c r="H37" s="27">
        <v>81</v>
      </c>
    </row>
  </sheetData>
  <mergeCells count="19">
    <mergeCell ref="A23:H23"/>
    <mergeCell ref="A24:H24"/>
    <mergeCell ref="A26:H26"/>
    <mergeCell ref="A28:H28"/>
    <mergeCell ref="A31:H31"/>
    <mergeCell ref="A6:H6"/>
    <mergeCell ref="A7:H7"/>
    <mergeCell ref="A10:H10"/>
    <mergeCell ref="A12:H12"/>
    <mergeCell ref="A15:H15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allowBlank="1" sqref="B25 B27">
      <formula1>0</formula1>
      <formula2>0</formula2>
    </dataValidation>
  </dataValidations>
  <pageMargins left="0.34" right="0.39374999999999999" top="0.38819444444444401" bottom="0.25" header="0.38" footer="0.36"/>
  <pageSetup paperSize="9" scale="6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S25"/>
  <sheetViews>
    <sheetView tabSelected="1" view="pageBreakPreview" zoomScaleNormal="100" workbookViewId="0">
      <selection activeCell="F4" sqref="F4:F5"/>
    </sheetView>
  </sheetViews>
  <sheetFormatPr defaultColWidth="9.33203125" defaultRowHeight="15.6"/>
  <cols>
    <col min="1" max="1" width="5.44140625" style="28" customWidth="1"/>
    <col min="2" max="2" width="32.44140625" style="28" customWidth="1"/>
    <col min="3" max="3" width="12.5546875" style="28" customWidth="1"/>
    <col min="4" max="4" width="17.33203125" style="28" customWidth="1"/>
    <col min="5" max="5" width="28.33203125" style="28" customWidth="1"/>
    <col min="6" max="6" width="22.5546875" style="28" customWidth="1"/>
    <col min="7" max="7" width="6.6640625" style="28" customWidth="1"/>
    <col min="8" max="8" width="10.5546875" style="28" customWidth="1"/>
    <col min="9" max="9" width="12" style="28" customWidth="1"/>
    <col min="10" max="10" width="12.109375" style="28" customWidth="1"/>
    <col min="11" max="11" width="9.109375" style="28" customWidth="1"/>
    <col min="12" max="12" width="11.6640625" style="28" customWidth="1"/>
    <col min="13" max="15" width="9.33203125" style="28"/>
    <col min="16" max="16" width="10" style="28" customWidth="1"/>
    <col min="17" max="17" width="9.6640625" style="28" customWidth="1"/>
    <col min="18" max="18" width="8.33203125" style="28" customWidth="1"/>
    <col min="19" max="19" width="13.109375" style="28" customWidth="1"/>
    <col min="20" max="16384" width="9.33203125" style="28"/>
  </cols>
  <sheetData>
    <row r="1" spans="1:19">
      <c r="O1" s="5" t="s">
        <v>111</v>
      </c>
    </row>
    <row r="2" spans="1:19" ht="38.85" customHeight="1">
      <c r="A2" s="72" t="s">
        <v>108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29"/>
    </row>
    <row r="3" spans="1:19" ht="35.25" customHeight="1">
      <c r="A3" s="73" t="s">
        <v>53</v>
      </c>
      <c r="B3" s="74" t="s">
        <v>54</v>
      </c>
      <c r="C3" s="75" t="s">
        <v>55</v>
      </c>
      <c r="D3" s="74" t="s">
        <v>56</v>
      </c>
      <c r="E3" s="74" t="s">
        <v>57</v>
      </c>
      <c r="F3" s="75" t="s">
        <v>58</v>
      </c>
      <c r="G3" s="75"/>
      <c r="H3" s="75"/>
      <c r="I3" s="75" t="s">
        <v>59</v>
      </c>
      <c r="J3" s="75" t="s">
        <v>60</v>
      </c>
      <c r="K3" s="75" t="s">
        <v>61</v>
      </c>
      <c r="L3" s="75" t="s">
        <v>62</v>
      </c>
      <c r="M3" s="75" t="s">
        <v>63</v>
      </c>
      <c r="N3" s="75"/>
      <c r="O3" s="75"/>
      <c r="P3" s="75"/>
      <c r="Q3" s="75" t="s">
        <v>64</v>
      </c>
      <c r="R3" s="75" t="s">
        <v>65</v>
      </c>
      <c r="S3" s="30"/>
    </row>
    <row r="4" spans="1:19" ht="14.1" customHeight="1">
      <c r="A4" s="73"/>
      <c r="B4" s="74"/>
      <c r="C4" s="75"/>
      <c r="D4" s="74"/>
      <c r="E4" s="74"/>
      <c r="F4" s="75" t="s">
        <v>66</v>
      </c>
      <c r="G4" s="75" t="s">
        <v>3</v>
      </c>
      <c r="H4" s="75" t="s">
        <v>67</v>
      </c>
      <c r="I4" s="75"/>
      <c r="J4" s="75"/>
      <c r="K4" s="75"/>
      <c r="L4" s="75"/>
      <c r="M4" s="75" t="s">
        <v>68</v>
      </c>
      <c r="N4" s="75"/>
      <c r="O4" s="75"/>
      <c r="P4" s="75"/>
      <c r="Q4" s="75"/>
      <c r="R4" s="75"/>
      <c r="S4" s="31"/>
    </row>
    <row r="5" spans="1:19" ht="63" customHeight="1">
      <c r="A5" s="73"/>
      <c r="B5" s="74"/>
      <c r="C5" s="75"/>
      <c r="D5" s="74"/>
      <c r="E5" s="74"/>
      <c r="F5" s="75"/>
      <c r="G5" s="75"/>
      <c r="H5" s="75"/>
      <c r="I5" s="75"/>
      <c r="J5" s="75"/>
      <c r="K5" s="75"/>
      <c r="L5" s="75"/>
      <c r="M5" s="15" t="s">
        <v>69</v>
      </c>
      <c r="N5" s="15">
        <v>2025</v>
      </c>
      <c r="O5" s="15">
        <v>2026</v>
      </c>
      <c r="P5" s="15">
        <v>2027</v>
      </c>
      <c r="Q5" s="75"/>
      <c r="R5" s="75"/>
      <c r="S5" s="32"/>
    </row>
    <row r="6" spans="1:19" ht="23.85" customHeight="1">
      <c r="A6" s="33">
        <v>1</v>
      </c>
      <c r="B6" s="33">
        <f>1+A6</f>
        <v>2</v>
      </c>
      <c r="C6" s="33">
        <v>3</v>
      </c>
      <c r="D6" s="33">
        <v>4</v>
      </c>
      <c r="E6" s="33">
        <v>5</v>
      </c>
      <c r="F6" s="33">
        <f t="shared" ref="F6:R6" si="0">1+E6</f>
        <v>6</v>
      </c>
      <c r="G6" s="33">
        <f t="shared" si="0"/>
        <v>7</v>
      </c>
      <c r="H6" s="33">
        <f t="shared" si="0"/>
        <v>8</v>
      </c>
      <c r="I6" s="33">
        <f t="shared" si="0"/>
        <v>9</v>
      </c>
      <c r="J6" s="33">
        <f t="shared" si="0"/>
        <v>10</v>
      </c>
      <c r="K6" s="33">
        <f t="shared" si="0"/>
        <v>11</v>
      </c>
      <c r="L6" s="33">
        <f t="shared" si="0"/>
        <v>12</v>
      </c>
      <c r="M6" s="33">
        <f t="shared" si="0"/>
        <v>13</v>
      </c>
      <c r="N6" s="33">
        <f t="shared" si="0"/>
        <v>14</v>
      </c>
      <c r="O6" s="33">
        <f t="shared" si="0"/>
        <v>15</v>
      </c>
      <c r="P6" s="33">
        <f t="shared" si="0"/>
        <v>16</v>
      </c>
      <c r="Q6" s="33">
        <f t="shared" si="0"/>
        <v>17</v>
      </c>
      <c r="R6" s="33">
        <f t="shared" si="0"/>
        <v>18</v>
      </c>
      <c r="S6" s="32"/>
    </row>
    <row r="7" spans="1:19" ht="22.35" customHeight="1">
      <c r="A7" s="76" t="s">
        <v>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32"/>
    </row>
    <row r="8" spans="1:19" ht="22.35" customHeight="1">
      <c r="A8" s="77" t="s">
        <v>70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32"/>
    </row>
    <row r="9" spans="1:19" ht="15" customHeight="1">
      <c r="A9" s="78" t="s">
        <v>71</v>
      </c>
      <c r="B9" s="79" t="s">
        <v>72</v>
      </c>
      <c r="C9" s="80">
        <v>2025</v>
      </c>
      <c r="D9" s="79" t="s">
        <v>73</v>
      </c>
      <c r="E9" s="79" t="s">
        <v>74</v>
      </c>
      <c r="F9" s="36" t="s">
        <v>75</v>
      </c>
      <c r="G9" s="37" t="s">
        <v>76</v>
      </c>
      <c r="H9" s="15"/>
      <c r="I9" s="80">
        <v>2025</v>
      </c>
      <c r="J9" s="80">
        <v>2025</v>
      </c>
      <c r="K9" s="80" t="s">
        <v>77</v>
      </c>
      <c r="L9" s="81">
        <f>M9</f>
        <v>629.87899000000004</v>
      </c>
      <c r="M9" s="81">
        <f>N9+O9+P9</f>
        <v>629.87899000000004</v>
      </c>
      <c r="N9" s="82">
        <v>629.87899000000004</v>
      </c>
      <c r="O9" s="82">
        <v>0</v>
      </c>
      <c r="P9" s="82">
        <v>0</v>
      </c>
      <c r="Q9" s="82">
        <v>123.413</v>
      </c>
      <c r="R9" s="83">
        <f>M9/Q9</f>
        <v>5.1038301475533379</v>
      </c>
      <c r="S9" s="32"/>
    </row>
    <row r="10" spans="1:19" ht="84.75" customHeight="1">
      <c r="A10" s="78"/>
      <c r="B10" s="79"/>
      <c r="C10" s="80"/>
      <c r="D10" s="79"/>
      <c r="E10" s="79"/>
      <c r="F10" s="41" t="s">
        <v>78</v>
      </c>
      <c r="G10" s="37" t="s">
        <v>79</v>
      </c>
      <c r="H10" s="15"/>
      <c r="I10" s="80"/>
      <c r="J10" s="80"/>
      <c r="K10" s="80"/>
      <c r="L10" s="81"/>
      <c r="M10" s="81"/>
      <c r="N10" s="82"/>
      <c r="O10" s="82"/>
      <c r="P10" s="82"/>
      <c r="Q10" s="82"/>
      <c r="R10" s="83"/>
      <c r="S10" s="32"/>
    </row>
    <row r="11" spans="1:19" ht="16.5" customHeight="1">
      <c r="A11" s="78" t="s">
        <v>80</v>
      </c>
      <c r="B11" s="79" t="s">
        <v>81</v>
      </c>
      <c r="C11" s="80">
        <v>2025</v>
      </c>
      <c r="D11" s="79" t="s">
        <v>73</v>
      </c>
      <c r="E11" s="84" t="s">
        <v>74</v>
      </c>
      <c r="F11" s="36" t="s">
        <v>75</v>
      </c>
      <c r="G11" s="37" t="s">
        <v>76</v>
      </c>
      <c r="H11" s="15">
        <v>100</v>
      </c>
      <c r="I11" s="80">
        <v>2025</v>
      </c>
      <c r="J11" s="80">
        <v>2025</v>
      </c>
      <c r="K11" s="80" t="s">
        <v>77</v>
      </c>
      <c r="L11" s="81">
        <f>M11</f>
        <v>1219.2610099999999</v>
      </c>
      <c r="M11" s="81">
        <f>N11+O11+P11</f>
        <v>1219.2610099999999</v>
      </c>
      <c r="N11" s="82">
        <v>1219.2610099999999</v>
      </c>
      <c r="O11" s="82">
        <v>0</v>
      </c>
      <c r="P11" s="82">
        <v>0</v>
      </c>
      <c r="Q11" s="82">
        <v>278.26299999999998</v>
      </c>
      <c r="R11" s="83">
        <f>M11/Q11</f>
        <v>4.3816857074063025</v>
      </c>
      <c r="S11" s="32"/>
    </row>
    <row r="12" spans="1:19" ht="77.25" customHeight="1">
      <c r="A12" s="78"/>
      <c r="B12" s="79"/>
      <c r="C12" s="80"/>
      <c r="D12" s="79"/>
      <c r="E12" s="84"/>
      <c r="F12" s="41" t="s">
        <v>78</v>
      </c>
      <c r="G12" s="37" t="s">
        <v>79</v>
      </c>
      <c r="H12" s="15">
        <v>45</v>
      </c>
      <c r="I12" s="80"/>
      <c r="J12" s="80"/>
      <c r="K12" s="80"/>
      <c r="L12" s="81"/>
      <c r="M12" s="81"/>
      <c r="N12" s="82"/>
      <c r="O12" s="82"/>
      <c r="P12" s="82"/>
      <c r="Q12" s="82"/>
      <c r="R12" s="83"/>
      <c r="S12" s="32"/>
    </row>
    <row r="13" spans="1:19" ht="48.75" customHeight="1">
      <c r="A13" s="78" t="s">
        <v>82</v>
      </c>
      <c r="B13" s="79" t="s">
        <v>83</v>
      </c>
      <c r="C13" s="80">
        <v>2026</v>
      </c>
      <c r="D13" s="79" t="s">
        <v>73</v>
      </c>
      <c r="E13" s="79" t="s">
        <v>84</v>
      </c>
      <c r="F13" s="14" t="s">
        <v>85</v>
      </c>
      <c r="G13" s="15" t="s">
        <v>86</v>
      </c>
      <c r="H13" s="15">
        <v>1</v>
      </c>
      <c r="I13" s="80">
        <v>2026</v>
      </c>
      <c r="J13" s="80">
        <v>2026</v>
      </c>
      <c r="K13" s="80" t="s">
        <v>77</v>
      </c>
      <c r="L13" s="81">
        <f>M13</f>
        <v>928.02515000000005</v>
      </c>
      <c r="M13" s="81">
        <f>N13+O13+P13</f>
        <v>928.02515000000005</v>
      </c>
      <c r="N13" s="82">
        <v>0</v>
      </c>
      <c r="O13" s="82">
        <f>928025.15/1000</f>
        <v>928.02515000000005</v>
      </c>
      <c r="P13" s="82">
        <v>0</v>
      </c>
      <c r="Q13" s="82">
        <f>188350.08/1000</f>
        <v>188.35007999999999</v>
      </c>
      <c r="R13" s="85">
        <f>M13/Q13</f>
        <v>4.9271290460826993</v>
      </c>
      <c r="S13" s="32"/>
    </row>
    <row r="14" spans="1:19" ht="45.75" customHeight="1">
      <c r="A14" s="78"/>
      <c r="B14" s="79"/>
      <c r="C14" s="80"/>
      <c r="D14" s="79"/>
      <c r="E14" s="79"/>
      <c r="F14" s="14" t="s">
        <v>87</v>
      </c>
      <c r="G14" s="15"/>
      <c r="H14" s="15"/>
      <c r="I14" s="80"/>
      <c r="J14" s="80"/>
      <c r="K14" s="80"/>
      <c r="L14" s="81"/>
      <c r="M14" s="81"/>
      <c r="N14" s="82"/>
      <c r="O14" s="82"/>
      <c r="P14" s="82"/>
      <c r="Q14" s="82"/>
      <c r="R14" s="85"/>
      <c r="S14" s="32"/>
    </row>
    <row r="15" spans="1:19" ht="77.7" customHeight="1">
      <c r="A15" s="34" t="s">
        <v>88</v>
      </c>
      <c r="B15" s="35" t="s">
        <v>89</v>
      </c>
      <c r="C15" s="20">
        <v>2027</v>
      </c>
      <c r="D15" s="35" t="s">
        <v>73</v>
      </c>
      <c r="E15" s="35" t="s">
        <v>84</v>
      </c>
      <c r="F15" s="14" t="s">
        <v>90</v>
      </c>
      <c r="G15" s="15" t="s">
        <v>86</v>
      </c>
      <c r="H15" s="15">
        <v>1</v>
      </c>
      <c r="I15" s="20">
        <v>2027</v>
      </c>
      <c r="J15" s="20">
        <v>2027</v>
      </c>
      <c r="K15" s="20" t="s">
        <v>77</v>
      </c>
      <c r="L15" s="38">
        <f>M15</f>
        <v>817.76315</v>
      </c>
      <c r="M15" s="38">
        <f>N15+O15+P15</f>
        <v>817.76315</v>
      </c>
      <c r="N15" s="39">
        <v>0</v>
      </c>
      <c r="O15" s="39">
        <v>0</v>
      </c>
      <c r="P15" s="39">
        <f>817763.15/1000</f>
        <v>817.76315</v>
      </c>
      <c r="Q15" s="44">
        <f>108898.99/1000</f>
        <v>108.89899000000001</v>
      </c>
      <c r="R15" s="43">
        <f>L15/Q15</f>
        <v>7.5093731356002467</v>
      </c>
      <c r="S15" s="32"/>
    </row>
    <row r="16" spans="1:19" s="50" customFormat="1" ht="21.6" customHeight="1">
      <c r="A16" s="86" t="s">
        <v>91</v>
      </c>
      <c r="B16" s="86"/>
      <c r="C16" s="45"/>
      <c r="D16" s="46"/>
      <c r="E16" s="46"/>
      <c r="F16" s="47"/>
      <c r="G16" s="20"/>
      <c r="H16" s="48"/>
      <c r="I16" s="47"/>
      <c r="J16" s="39"/>
      <c r="K16" s="39"/>
      <c r="L16" s="39">
        <f t="shared" ref="L16:Q16" si="1">SUM(L9:L15)</f>
        <v>3594.9282999999996</v>
      </c>
      <c r="M16" s="39">
        <f t="shared" si="1"/>
        <v>3594.9282999999996</v>
      </c>
      <c r="N16" s="39">
        <f t="shared" si="1"/>
        <v>1849.1399999999999</v>
      </c>
      <c r="O16" s="39">
        <f t="shared" si="1"/>
        <v>928.02515000000005</v>
      </c>
      <c r="P16" s="39">
        <f t="shared" si="1"/>
        <v>817.76315</v>
      </c>
      <c r="Q16" s="39">
        <f t="shared" si="1"/>
        <v>698.92507000000001</v>
      </c>
      <c r="R16" s="39"/>
      <c r="S16" s="49"/>
    </row>
    <row r="17" spans="1:19" ht="15.75" customHeight="1">
      <c r="A17" s="76" t="s">
        <v>39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32"/>
    </row>
    <row r="18" spans="1:19" ht="22.35" customHeight="1">
      <c r="A18" s="87" t="s">
        <v>92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</row>
    <row r="19" spans="1:19" ht="16.5" customHeight="1">
      <c r="A19" s="88" t="s">
        <v>71</v>
      </c>
      <c r="B19" s="89" t="s">
        <v>93</v>
      </c>
      <c r="C19" s="90" t="s">
        <v>94</v>
      </c>
      <c r="D19" s="89" t="s">
        <v>73</v>
      </c>
      <c r="E19" s="84" t="s">
        <v>95</v>
      </c>
      <c r="F19" s="36" t="s">
        <v>75</v>
      </c>
      <c r="G19" s="37" t="s">
        <v>76</v>
      </c>
      <c r="H19" s="15">
        <v>200</v>
      </c>
      <c r="I19" s="80">
        <v>2025</v>
      </c>
      <c r="J19" s="80">
        <v>2025</v>
      </c>
      <c r="K19" s="90" t="s">
        <v>77</v>
      </c>
      <c r="L19" s="81">
        <f>M19</f>
        <v>389.73</v>
      </c>
      <c r="M19" s="81">
        <f>N19+O19+P19</f>
        <v>389.73</v>
      </c>
      <c r="N19" s="82">
        <v>389.73</v>
      </c>
      <c r="O19" s="82">
        <v>0</v>
      </c>
      <c r="P19" s="82">
        <v>0</v>
      </c>
      <c r="Q19" s="82">
        <v>63.433</v>
      </c>
      <c r="R19" s="83">
        <f>L19/Q19</f>
        <v>6.1439629215077325</v>
      </c>
      <c r="S19" s="54"/>
    </row>
    <row r="20" spans="1:19" ht="79.5" customHeight="1">
      <c r="A20" s="88"/>
      <c r="B20" s="89"/>
      <c r="C20" s="90"/>
      <c r="D20" s="89"/>
      <c r="E20" s="84"/>
      <c r="F20" s="41" t="s">
        <v>78</v>
      </c>
      <c r="G20" s="37" t="s">
        <v>79</v>
      </c>
      <c r="H20" s="15">
        <v>55</v>
      </c>
      <c r="I20" s="80"/>
      <c r="J20" s="80"/>
      <c r="K20" s="90"/>
      <c r="L20" s="81"/>
      <c r="M20" s="81"/>
      <c r="N20" s="82"/>
      <c r="O20" s="82"/>
      <c r="P20" s="82"/>
      <c r="Q20" s="82"/>
      <c r="R20" s="83"/>
      <c r="S20" s="54"/>
    </row>
    <row r="21" spans="1:19" ht="63" customHeight="1">
      <c r="A21" s="51" t="s">
        <v>80</v>
      </c>
      <c r="B21" s="52" t="s">
        <v>96</v>
      </c>
      <c r="C21" s="53" t="s">
        <v>94</v>
      </c>
      <c r="D21" s="52" t="s">
        <v>73</v>
      </c>
      <c r="E21" s="42" t="s">
        <v>97</v>
      </c>
      <c r="F21" s="41" t="s">
        <v>98</v>
      </c>
      <c r="G21" s="37" t="s">
        <v>99</v>
      </c>
      <c r="H21" s="15">
        <v>90</v>
      </c>
      <c r="I21" s="20">
        <v>2025</v>
      </c>
      <c r="J21" s="20">
        <v>2025</v>
      </c>
      <c r="K21" s="53" t="s">
        <v>77</v>
      </c>
      <c r="L21" s="38">
        <f>M21</f>
        <v>480.22161</v>
      </c>
      <c r="M21" s="38">
        <f>N21+O21+P21</f>
        <v>480.22161</v>
      </c>
      <c r="N21" s="39">
        <v>480.22161</v>
      </c>
      <c r="O21" s="39">
        <v>0</v>
      </c>
      <c r="P21" s="39">
        <v>0</v>
      </c>
      <c r="Q21" s="39" t="s">
        <v>32</v>
      </c>
      <c r="R21" s="40" t="s">
        <v>32</v>
      </c>
      <c r="S21" s="54"/>
    </row>
    <row r="22" spans="1:19" ht="107.4" customHeight="1">
      <c r="A22" s="51" t="s">
        <v>82</v>
      </c>
      <c r="B22" s="52" t="s">
        <v>100</v>
      </c>
      <c r="C22" s="53" t="s">
        <v>101</v>
      </c>
      <c r="D22" s="52" t="s">
        <v>73</v>
      </c>
      <c r="E22" s="55" t="s">
        <v>102</v>
      </c>
      <c r="F22" s="14" t="s">
        <v>103</v>
      </c>
      <c r="G22" s="15"/>
      <c r="H22" s="15"/>
      <c r="I22" s="20">
        <v>2026</v>
      </c>
      <c r="J22" s="20">
        <v>2026</v>
      </c>
      <c r="K22" s="53" t="s">
        <v>77</v>
      </c>
      <c r="L22" s="38">
        <f>M22</f>
        <v>1552.9664399999999</v>
      </c>
      <c r="M22" s="38">
        <f>N22+O22+P22</f>
        <v>1552.9664399999999</v>
      </c>
      <c r="N22" s="39">
        <v>0</v>
      </c>
      <c r="O22" s="39">
        <f>1552966.44/1000</f>
        <v>1552.9664399999999</v>
      </c>
      <c r="P22" s="39">
        <v>0</v>
      </c>
      <c r="Q22" s="39">
        <v>178.29052999999999</v>
      </c>
      <c r="R22" s="43">
        <f>L22/Q22</f>
        <v>8.7103136661268543</v>
      </c>
      <c r="S22" s="54"/>
    </row>
    <row r="23" spans="1:19" ht="105.75" customHeight="1">
      <c r="A23" s="51" t="s">
        <v>88</v>
      </c>
      <c r="B23" s="52" t="s">
        <v>104</v>
      </c>
      <c r="C23" s="56" t="s">
        <v>105</v>
      </c>
      <c r="D23" s="57" t="s">
        <v>73</v>
      </c>
      <c r="E23" s="55" t="s">
        <v>102</v>
      </c>
      <c r="F23" s="14" t="s">
        <v>103</v>
      </c>
      <c r="G23" s="15"/>
      <c r="H23" s="15"/>
      <c r="I23" s="20">
        <v>2027</v>
      </c>
      <c r="J23" s="20">
        <v>2027</v>
      </c>
      <c r="K23" s="58" t="s">
        <v>77</v>
      </c>
      <c r="L23" s="38">
        <f>M23</f>
        <v>1670.6154099999999</v>
      </c>
      <c r="M23" s="38">
        <f>N23+O23+P23</f>
        <v>1670.6154099999999</v>
      </c>
      <c r="N23" s="39">
        <v>0</v>
      </c>
      <c r="O23" s="39">
        <v>0</v>
      </c>
      <c r="P23" s="39">
        <f>1670615.41/1000</f>
        <v>1670.6154099999999</v>
      </c>
      <c r="Q23" s="39">
        <v>183.63924</v>
      </c>
      <c r="R23" s="43">
        <f>L23/Q23</f>
        <v>9.097268154671081</v>
      </c>
      <c r="S23" s="54"/>
    </row>
    <row r="24" spans="1:19" ht="22.35" customHeight="1">
      <c r="A24" s="86" t="s">
        <v>106</v>
      </c>
      <c r="B24" s="86"/>
      <c r="C24" s="59"/>
      <c r="D24" s="60"/>
      <c r="E24" s="60"/>
      <c r="F24" s="61"/>
      <c r="G24" s="62"/>
      <c r="H24" s="61"/>
      <c r="I24" s="60"/>
      <c r="J24" s="60"/>
      <c r="K24" s="60"/>
      <c r="L24" s="39">
        <f t="shared" ref="L24:Q24" si="2">SUM(L19:L23)</f>
        <v>4093.5334600000001</v>
      </c>
      <c r="M24" s="39">
        <f t="shared" si="2"/>
        <v>4093.5334600000001</v>
      </c>
      <c r="N24" s="39">
        <f t="shared" si="2"/>
        <v>869.95161000000007</v>
      </c>
      <c r="O24" s="39">
        <f t="shared" si="2"/>
        <v>1552.9664399999999</v>
      </c>
      <c r="P24" s="39">
        <f t="shared" si="2"/>
        <v>1670.6154099999999</v>
      </c>
      <c r="Q24" s="39">
        <f t="shared" si="2"/>
        <v>425.36276999999995</v>
      </c>
      <c r="R24" s="63"/>
      <c r="S24" s="32"/>
    </row>
    <row r="25" spans="1:19" ht="32.25" customHeight="1">
      <c r="A25" s="91" t="s">
        <v>107</v>
      </c>
      <c r="B25" s="91"/>
      <c r="C25" s="64"/>
      <c r="D25" s="65"/>
      <c r="E25" s="65"/>
      <c r="F25" s="65"/>
      <c r="G25" s="20"/>
      <c r="H25" s="65"/>
      <c r="I25" s="65"/>
      <c r="J25" s="65"/>
      <c r="K25" s="65"/>
      <c r="L25" s="38">
        <f t="shared" ref="L25:Q25" si="3">L16+L24</f>
        <v>7688.4617600000001</v>
      </c>
      <c r="M25" s="38">
        <f t="shared" si="3"/>
        <v>7688.4617600000001</v>
      </c>
      <c r="N25" s="38">
        <f t="shared" si="3"/>
        <v>2719.0916099999999</v>
      </c>
      <c r="O25" s="38">
        <f t="shared" si="3"/>
        <v>2480.9915900000001</v>
      </c>
      <c r="P25" s="38">
        <f t="shared" si="3"/>
        <v>2488.3785600000001</v>
      </c>
      <c r="Q25" s="38">
        <f t="shared" si="3"/>
        <v>1124.28784</v>
      </c>
      <c r="R25" s="66"/>
      <c r="S25" s="67"/>
    </row>
  </sheetData>
  <mergeCells count="85">
    <mergeCell ref="P19:P20"/>
    <mergeCell ref="Q19:Q20"/>
    <mergeCell ref="R19:R20"/>
    <mergeCell ref="A24:B24"/>
    <mergeCell ref="A25:B25"/>
    <mergeCell ref="R13:R14"/>
    <mergeCell ref="A16:B16"/>
    <mergeCell ref="A17:R17"/>
    <mergeCell ref="A18:R18"/>
    <mergeCell ref="A19:A20"/>
    <mergeCell ref="B19:B20"/>
    <mergeCell ref="C19:C20"/>
    <mergeCell ref="D19:D20"/>
    <mergeCell ref="E19:E20"/>
    <mergeCell ref="I19:I20"/>
    <mergeCell ref="J19:J20"/>
    <mergeCell ref="K19:K20"/>
    <mergeCell ref="L19:L20"/>
    <mergeCell ref="M19:M20"/>
    <mergeCell ref="N19:N20"/>
    <mergeCell ref="O19:O20"/>
    <mergeCell ref="Q11:Q12"/>
    <mergeCell ref="R11:R12"/>
    <mergeCell ref="A13:A14"/>
    <mergeCell ref="B13:B14"/>
    <mergeCell ref="C13:C14"/>
    <mergeCell ref="D13:D14"/>
    <mergeCell ref="E13:E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P9:P10"/>
    <mergeCell ref="Q9:Q10"/>
    <mergeCell ref="R9:R10"/>
    <mergeCell ref="A11:A12"/>
    <mergeCell ref="B11:B12"/>
    <mergeCell ref="C11:C12"/>
    <mergeCell ref="D11:D12"/>
    <mergeCell ref="E11:E12"/>
    <mergeCell ref="I11:I12"/>
    <mergeCell ref="J11:J12"/>
    <mergeCell ref="K11:K12"/>
    <mergeCell ref="L11:L12"/>
    <mergeCell ref="M11:M12"/>
    <mergeCell ref="N11:N12"/>
    <mergeCell ref="O11:O12"/>
    <mergeCell ref="P11:P12"/>
    <mergeCell ref="H4:H5"/>
    <mergeCell ref="M4:P4"/>
    <mergeCell ref="A7:R7"/>
    <mergeCell ref="A8:R8"/>
    <mergeCell ref="A9:A10"/>
    <mergeCell ref="B9:B10"/>
    <mergeCell ref="C9:C10"/>
    <mergeCell ref="D9:D10"/>
    <mergeCell ref="E9:E10"/>
    <mergeCell ref="I9:I10"/>
    <mergeCell ref="J9:J10"/>
    <mergeCell ref="K9:K10"/>
    <mergeCell ref="L9:L10"/>
    <mergeCell ref="M9:M10"/>
    <mergeCell ref="N9:N10"/>
    <mergeCell ref="O9:O10"/>
    <mergeCell ref="A2:R2"/>
    <mergeCell ref="A3:A5"/>
    <mergeCell ref="B3:B5"/>
    <mergeCell ref="C3:C5"/>
    <mergeCell ref="D3:D5"/>
    <mergeCell ref="E3:E5"/>
    <mergeCell ref="F3:H3"/>
    <mergeCell ref="I3:I5"/>
    <mergeCell ref="J3:J5"/>
    <mergeCell ref="K3:K5"/>
    <mergeCell ref="L3:L5"/>
    <mergeCell ref="M3:P3"/>
    <mergeCell ref="Q3:Q5"/>
    <mergeCell ref="R3:R5"/>
    <mergeCell ref="F4:F5"/>
    <mergeCell ref="G4:G5"/>
  </mergeCells>
  <pageMargins left="0.31527777777777799" right="0.27569444444444402" top="0.5" bottom="0.196527777777778" header="0.33" footer="0.24"/>
  <pageSetup paperSize="9" scale="61" fitToHeight="0" orientation="landscape" r:id="rId1"/>
  <rowBreaks count="1" manualBreakCount="1">
    <brk id="2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Показатели качества г Азнакаево</vt:lpstr>
      <vt:lpstr>2.Перечень мероп</vt:lpstr>
      <vt:lpstr>'2.Перечень мероп'!Print_Area_0</vt:lpstr>
      <vt:lpstr>'2.Перечень мероп'!Заголовки_для_печати</vt:lpstr>
      <vt:lpstr>'2.Перечень мероп'!Область_печати</vt:lpstr>
      <vt:lpstr>'Показатели качества г Азнакаево'!Область_печати</vt:lpstr>
    </vt:vector>
  </TitlesOfParts>
  <Company>krtrt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invest_chef</dc:creator>
  <cp:lastModifiedBy>user</cp:lastModifiedBy>
  <cp:revision>9</cp:revision>
  <cp:lastPrinted>2025-02-26T12:06:03Z</cp:lastPrinted>
  <dcterms:created xsi:type="dcterms:W3CDTF">2010-03-09T14:07:36Z</dcterms:created>
  <dcterms:modified xsi:type="dcterms:W3CDTF">2025-02-26T12:07:06Z</dcterms:modified>
  <dc:language>ru-RU</dc:language>
</cp:coreProperties>
</file>